
<file path=[Content_Types].xml><?xml version="1.0" encoding="utf-8"?>
<Types xmlns="http://schemas.openxmlformats.org/package/2006/content-types">
  <Default Extension="xml" ContentType="application/xml"/>
  <Default Extension="jpeg" ContentType="image/jpeg"/>
  <Default Extension="rels" ContentType="application/vnd.openxmlformats-package.relationships+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5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9005"/>
  <workbookPr/>
  <mc:AlternateContent xmlns:mc="http://schemas.openxmlformats.org/markup-compatibility/2006">
    <mc:Choice Requires="x15">
      <x15ac:absPath xmlns:x15ac="http://schemas.microsoft.com/office/spreadsheetml/2010/11/ac" url="/Users/erik/Downloads/"/>
    </mc:Choice>
  </mc:AlternateContent>
  <bookViews>
    <workbookView xWindow="0" yWindow="460" windowWidth="25600" windowHeight="14680" tabRatio="500"/>
  </bookViews>
  <sheets>
    <sheet name="ROI kalkyl" sheetId="1" r:id="rId1"/>
    <sheet name="Månad för månad" sheetId="2" r:id="rId2"/>
  </sheets>
  <calcPr calcId="15000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28" i="1" l="1"/>
  <c r="C26" i="1"/>
  <c r="C24" i="1"/>
  <c r="C25" i="1"/>
  <c r="F28" i="1"/>
  <c r="B2" i="2"/>
  <c r="C3" i="2"/>
  <c r="D3" i="2"/>
  <c r="B3" i="2"/>
  <c r="C4" i="2"/>
  <c r="D4" i="2"/>
  <c r="B4" i="2"/>
  <c r="C5" i="2"/>
  <c r="D5" i="2"/>
  <c r="B5" i="2"/>
  <c r="C6" i="2"/>
  <c r="D6" i="2"/>
  <c r="B6" i="2"/>
  <c r="C7" i="2"/>
  <c r="D7" i="2"/>
  <c r="B7" i="2"/>
  <c r="C8" i="2"/>
  <c r="D8" i="2"/>
  <c r="B8" i="2"/>
  <c r="C9" i="2"/>
  <c r="D9" i="2"/>
  <c r="B9" i="2"/>
  <c r="C10" i="2"/>
  <c r="D10" i="2"/>
  <c r="B10" i="2"/>
  <c r="C11" i="2"/>
  <c r="D11" i="2"/>
  <c r="B11" i="2"/>
  <c r="C12" i="2"/>
  <c r="D12" i="2"/>
  <c r="B12" i="2"/>
  <c r="C13" i="2"/>
  <c r="D13" i="2"/>
  <c r="B13" i="2"/>
  <c r="C14" i="2"/>
  <c r="D14" i="2"/>
  <c r="B14" i="2"/>
  <c r="C15" i="2"/>
  <c r="D15" i="2"/>
  <c r="B15" i="2"/>
  <c r="C16" i="2"/>
  <c r="D16" i="2"/>
  <c r="B16" i="2"/>
  <c r="C17" i="2"/>
  <c r="D17" i="2"/>
  <c r="B17" i="2"/>
  <c r="C18" i="2"/>
  <c r="D18" i="2"/>
  <c r="B18" i="2"/>
  <c r="C19" i="2"/>
  <c r="D19" i="2"/>
  <c r="B19" i="2"/>
  <c r="C20" i="2"/>
  <c r="D20" i="2"/>
  <c r="B20" i="2"/>
  <c r="C21" i="2"/>
  <c r="D21" i="2"/>
  <c r="B21" i="2"/>
  <c r="C22" i="2"/>
  <c r="D22" i="2"/>
  <c r="B22" i="2"/>
  <c r="C23" i="2"/>
  <c r="D23" i="2"/>
  <c r="B23" i="2"/>
  <c r="C24" i="2"/>
  <c r="D24" i="2"/>
  <c r="B24" i="2"/>
  <c r="C25" i="2"/>
  <c r="D25" i="2"/>
  <c r="B25" i="2"/>
  <c r="C26" i="2"/>
  <c r="D26" i="2"/>
  <c r="B26" i="2"/>
  <c r="C27" i="2"/>
  <c r="D27" i="2"/>
  <c r="B27" i="2"/>
  <c r="C28" i="2"/>
  <c r="D28" i="2"/>
  <c r="B28" i="2"/>
  <c r="C29" i="2"/>
  <c r="D29" i="2"/>
  <c r="B29" i="2"/>
  <c r="E29" i="2"/>
  <c r="C27" i="1"/>
  <c r="F29" i="2"/>
  <c r="H2" i="2"/>
  <c r="C2" i="2"/>
  <c r="K2" i="2"/>
  <c r="H3" i="2"/>
  <c r="K3" i="2"/>
  <c r="H4" i="2"/>
  <c r="K4" i="2"/>
  <c r="H5" i="2"/>
  <c r="K5" i="2"/>
  <c r="H6" i="2"/>
  <c r="K6" i="2"/>
  <c r="H7" i="2"/>
  <c r="F25" i="1"/>
  <c r="K7" i="2"/>
  <c r="H8" i="2"/>
  <c r="K8" i="2"/>
  <c r="H9" i="2"/>
  <c r="K9" i="2"/>
  <c r="H10" i="2"/>
  <c r="K10" i="2"/>
  <c r="H11" i="2"/>
  <c r="K11" i="2"/>
  <c r="H12" i="2"/>
  <c r="K12" i="2"/>
  <c r="H13" i="2"/>
  <c r="K13" i="2"/>
  <c r="H14" i="2"/>
  <c r="K14" i="2"/>
  <c r="H15" i="2"/>
  <c r="K15" i="2"/>
  <c r="H16" i="2"/>
  <c r="K16" i="2"/>
  <c r="H17" i="2"/>
  <c r="K17" i="2"/>
  <c r="H18" i="2"/>
  <c r="K18" i="2"/>
  <c r="H19" i="2"/>
  <c r="K19" i="2"/>
  <c r="H20" i="2"/>
  <c r="K20" i="2"/>
  <c r="H21" i="2"/>
  <c r="K21" i="2"/>
  <c r="H22" i="2"/>
  <c r="K22" i="2"/>
  <c r="H23" i="2"/>
  <c r="K23" i="2"/>
  <c r="H24" i="2"/>
  <c r="K24" i="2"/>
  <c r="H25" i="2"/>
  <c r="K25" i="2"/>
  <c r="H26" i="2"/>
  <c r="K26" i="2"/>
  <c r="H27" i="2"/>
  <c r="K27" i="2"/>
  <c r="H28" i="2"/>
  <c r="K28" i="2"/>
  <c r="H29" i="2"/>
  <c r="J29" i="2"/>
  <c r="K29" i="2"/>
  <c r="L29" i="2"/>
  <c r="M29" i="2"/>
  <c r="N29" i="2"/>
  <c r="O29" i="2"/>
  <c r="P29" i="2"/>
  <c r="L2" i="2"/>
  <c r="P2" i="2"/>
  <c r="N2" i="2"/>
  <c r="F2" i="2"/>
  <c r="O2" i="2"/>
  <c r="Q2" i="2"/>
  <c r="L3" i="2"/>
  <c r="P3" i="2"/>
  <c r="N3" i="2"/>
  <c r="F3" i="2"/>
  <c r="O3" i="2"/>
  <c r="Q3" i="2"/>
  <c r="L4" i="2"/>
  <c r="P4" i="2"/>
  <c r="N4" i="2"/>
  <c r="F4" i="2"/>
  <c r="O4" i="2"/>
  <c r="Q4" i="2"/>
  <c r="L5" i="2"/>
  <c r="P5" i="2"/>
  <c r="N5" i="2"/>
  <c r="F5" i="2"/>
  <c r="O5" i="2"/>
  <c r="Q5" i="2"/>
  <c r="L6" i="2"/>
  <c r="P6" i="2"/>
  <c r="N6" i="2"/>
  <c r="F6" i="2"/>
  <c r="O6" i="2"/>
  <c r="Q6" i="2"/>
  <c r="L7" i="2"/>
  <c r="P7" i="2"/>
  <c r="N7" i="2"/>
  <c r="F7" i="2"/>
  <c r="O7" i="2"/>
  <c r="Q7" i="2"/>
  <c r="L8" i="2"/>
  <c r="P8" i="2"/>
  <c r="N8" i="2"/>
  <c r="F8" i="2"/>
  <c r="O8" i="2"/>
  <c r="Q8" i="2"/>
  <c r="L9" i="2"/>
  <c r="P9" i="2"/>
  <c r="N9" i="2"/>
  <c r="F9" i="2"/>
  <c r="O9" i="2"/>
  <c r="Q9" i="2"/>
  <c r="L10" i="2"/>
  <c r="P10" i="2"/>
  <c r="N10" i="2"/>
  <c r="F10" i="2"/>
  <c r="O10" i="2"/>
  <c r="Q10" i="2"/>
  <c r="L11" i="2"/>
  <c r="P11" i="2"/>
  <c r="N11" i="2"/>
  <c r="F11" i="2"/>
  <c r="O11" i="2"/>
  <c r="Q11" i="2"/>
  <c r="L12" i="2"/>
  <c r="P12" i="2"/>
  <c r="N12" i="2"/>
  <c r="F12" i="2"/>
  <c r="O12" i="2"/>
  <c r="Q12" i="2"/>
  <c r="L13" i="2"/>
  <c r="P13" i="2"/>
  <c r="N13" i="2"/>
  <c r="F13" i="2"/>
  <c r="O13" i="2"/>
  <c r="Q13" i="2"/>
  <c r="L14" i="2"/>
  <c r="P14" i="2"/>
  <c r="N14" i="2"/>
  <c r="F14" i="2"/>
  <c r="O14" i="2"/>
  <c r="Q14" i="2"/>
  <c r="L15" i="2"/>
  <c r="P15" i="2"/>
  <c r="N15" i="2"/>
  <c r="F15" i="2"/>
  <c r="O15" i="2"/>
  <c r="Q15" i="2"/>
  <c r="L16" i="2"/>
  <c r="P16" i="2"/>
  <c r="N16" i="2"/>
  <c r="F16" i="2"/>
  <c r="O16" i="2"/>
  <c r="Q16" i="2"/>
  <c r="L17" i="2"/>
  <c r="P17" i="2"/>
  <c r="N17" i="2"/>
  <c r="F17" i="2"/>
  <c r="O17" i="2"/>
  <c r="Q17" i="2"/>
  <c r="L18" i="2"/>
  <c r="P18" i="2"/>
  <c r="N18" i="2"/>
  <c r="F18" i="2"/>
  <c r="O18" i="2"/>
  <c r="Q18" i="2"/>
  <c r="L19" i="2"/>
  <c r="P19" i="2"/>
  <c r="N19" i="2"/>
  <c r="F19" i="2"/>
  <c r="O19" i="2"/>
  <c r="Q19" i="2"/>
  <c r="L20" i="2"/>
  <c r="P20" i="2"/>
  <c r="N20" i="2"/>
  <c r="F20" i="2"/>
  <c r="O20" i="2"/>
  <c r="Q20" i="2"/>
  <c r="L21" i="2"/>
  <c r="P21" i="2"/>
  <c r="N21" i="2"/>
  <c r="F21" i="2"/>
  <c r="O21" i="2"/>
  <c r="Q21" i="2"/>
  <c r="L22" i="2"/>
  <c r="P22" i="2"/>
  <c r="N22" i="2"/>
  <c r="F22" i="2"/>
  <c r="O22" i="2"/>
  <c r="Q22" i="2"/>
  <c r="L23" i="2"/>
  <c r="P23" i="2"/>
  <c r="N23" i="2"/>
  <c r="F23" i="2"/>
  <c r="O23" i="2"/>
  <c r="Q23" i="2"/>
  <c r="L24" i="2"/>
  <c r="P24" i="2"/>
  <c r="N24" i="2"/>
  <c r="F24" i="2"/>
  <c r="O24" i="2"/>
  <c r="Q24" i="2"/>
  <c r="L25" i="2"/>
  <c r="P25" i="2"/>
  <c r="N25" i="2"/>
  <c r="F25" i="2"/>
  <c r="O25" i="2"/>
  <c r="Q25" i="2"/>
  <c r="L26" i="2"/>
  <c r="P26" i="2"/>
  <c r="N26" i="2"/>
  <c r="F26" i="2"/>
  <c r="O26" i="2"/>
  <c r="Q26" i="2"/>
  <c r="L27" i="2"/>
  <c r="P27" i="2"/>
  <c r="N27" i="2"/>
  <c r="F27" i="2"/>
  <c r="O27" i="2"/>
  <c r="Q27" i="2"/>
  <c r="L28" i="2"/>
  <c r="P28" i="2"/>
  <c r="N28" i="2"/>
  <c r="F28" i="2"/>
  <c r="O28" i="2"/>
  <c r="Q28" i="2"/>
  <c r="Q29" i="2"/>
  <c r="I2" i="2"/>
  <c r="J2" i="2"/>
  <c r="R2" i="2"/>
  <c r="J3" i="2"/>
  <c r="R3" i="2"/>
  <c r="J4" i="2"/>
  <c r="R4" i="2"/>
  <c r="J5" i="2"/>
  <c r="R5" i="2"/>
  <c r="J6" i="2"/>
  <c r="R6" i="2"/>
  <c r="J7" i="2"/>
  <c r="R7" i="2"/>
  <c r="J8" i="2"/>
  <c r="R8" i="2"/>
  <c r="J9" i="2"/>
  <c r="R9" i="2"/>
  <c r="J10" i="2"/>
  <c r="R10" i="2"/>
  <c r="J11" i="2"/>
  <c r="R11" i="2"/>
  <c r="J12" i="2"/>
  <c r="R12" i="2"/>
  <c r="J13" i="2"/>
  <c r="R13" i="2"/>
  <c r="J14" i="2"/>
  <c r="R14" i="2"/>
  <c r="J15" i="2"/>
  <c r="R15" i="2"/>
  <c r="J16" i="2"/>
  <c r="R16" i="2"/>
  <c r="J17" i="2"/>
  <c r="R17" i="2"/>
  <c r="J18" i="2"/>
  <c r="R18" i="2"/>
  <c r="J19" i="2"/>
  <c r="R19" i="2"/>
  <c r="J20" i="2"/>
  <c r="R20" i="2"/>
  <c r="J21" i="2"/>
  <c r="R21" i="2"/>
  <c r="J22" i="2"/>
  <c r="R22" i="2"/>
  <c r="J23" i="2"/>
  <c r="R23" i="2"/>
  <c r="J24" i="2"/>
  <c r="R24" i="2"/>
  <c r="J25" i="2"/>
  <c r="R25" i="2"/>
  <c r="J26" i="2"/>
  <c r="R26" i="2"/>
  <c r="J27" i="2"/>
  <c r="R27" i="2"/>
  <c r="J28" i="2"/>
  <c r="R28" i="2"/>
  <c r="R29" i="2"/>
  <c r="C30" i="2"/>
  <c r="D30" i="2"/>
  <c r="B30" i="2"/>
  <c r="E30" i="2"/>
  <c r="F30" i="2"/>
  <c r="H30" i="2"/>
  <c r="J30" i="2"/>
  <c r="K30" i="2"/>
  <c r="L30" i="2"/>
  <c r="M30" i="2"/>
  <c r="N30" i="2"/>
  <c r="O30" i="2"/>
  <c r="P30" i="2"/>
  <c r="Q30" i="2"/>
  <c r="R30" i="2"/>
  <c r="C31" i="2"/>
  <c r="D31" i="2"/>
  <c r="B31" i="2"/>
  <c r="E31" i="2"/>
  <c r="F31" i="2"/>
  <c r="H31" i="2"/>
  <c r="J31" i="2"/>
  <c r="K31" i="2"/>
  <c r="L31" i="2"/>
  <c r="M31" i="2"/>
  <c r="N31" i="2"/>
  <c r="O31" i="2"/>
  <c r="P31" i="2"/>
  <c r="Q31" i="2"/>
  <c r="R31" i="2"/>
  <c r="C32" i="2"/>
  <c r="D32" i="2"/>
  <c r="B32" i="2"/>
  <c r="E32" i="2"/>
  <c r="F32" i="2"/>
  <c r="H32" i="2"/>
  <c r="J32" i="2"/>
  <c r="K32" i="2"/>
  <c r="L32" i="2"/>
  <c r="M32" i="2"/>
  <c r="N32" i="2"/>
  <c r="O32" i="2"/>
  <c r="P32" i="2"/>
  <c r="Q32" i="2"/>
  <c r="R32" i="2"/>
  <c r="C33" i="2"/>
  <c r="D33" i="2"/>
  <c r="B33" i="2"/>
  <c r="E33" i="2"/>
  <c r="F33" i="2"/>
  <c r="H33" i="2"/>
  <c r="J33" i="2"/>
  <c r="K33" i="2"/>
  <c r="L33" i="2"/>
  <c r="M33" i="2"/>
  <c r="N33" i="2"/>
  <c r="O33" i="2"/>
  <c r="P33" i="2"/>
  <c r="Q33" i="2"/>
  <c r="R33" i="2"/>
  <c r="C34" i="2"/>
  <c r="D34" i="2"/>
  <c r="B34" i="2"/>
  <c r="E34" i="2"/>
  <c r="F34" i="2"/>
  <c r="H34" i="2"/>
  <c r="J34" i="2"/>
  <c r="K34" i="2"/>
  <c r="L34" i="2"/>
  <c r="M34" i="2"/>
  <c r="N34" i="2"/>
  <c r="O34" i="2"/>
  <c r="P34" i="2"/>
  <c r="Q34" i="2"/>
  <c r="R34" i="2"/>
  <c r="C35" i="2"/>
  <c r="D35" i="2"/>
  <c r="B35" i="2"/>
  <c r="E35" i="2"/>
  <c r="F35" i="2"/>
  <c r="H35" i="2"/>
  <c r="J35" i="2"/>
  <c r="K35" i="2"/>
  <c r="L35" i="2"/>
  <c r="M35" i="2"/>
  <c r="N35" i="2"/>
  <c r="O35" i="2"/>
  <c r="P35" i="2"/>
  <c r="Q35" i="2"/>
  <c r="R35" i="2"/>
  <c r="C36" i="2"/>
  <c r="D36" i="2"/>
  <c r="B36" i="2"/>
  <c r="E36" i="2"/>
  <c r="F36" i="2"/>
  <c r="H36" i="2"/>
  <c r="J36" i="2"/>
  <c r="K36" i="2"/>
  <c r="L36" i="2"/>
  <c r="M36" i="2"/>
  <c r="N36" i="2"/>
  <c r="O36" i="2"/>
  <c r="P36" i="2"/>
  <c r="Q36" i="2"/>
  <c r="R36" i="2"/>
  <c r="C37" i="2"/>
  <c r="D37" i="2"/>
  <c r="B37" i="2"/>
  <c r="E37" i="2"/>
  <c r="F37" i="2"/>
  <c r="H37" i="2"/>
  <c r="J37" i="2"/>
  <c r="K37" i="2"/>
  <c r="L37" i="2"/>
  <c r="M37" i="2"/>
  <c r="N37" i="2"/>
  <c r="O37" i="2"/>
  <c r="P37" i="2"/>
  <c r="Q37" i="2"/>
  <c r="R37" i="2"/>
  <c r="C38" i="2"/>
  <c r="D38" i="2"/>
  <c r="B38" i="2"/>
  <c r="E38" i="2"/>
  <c r="F38" i="2"/>
  <c r="H38" i="2"/>
  <c r="J38" i="2"/>
  <c r="K38" i="2"/>
  <c r="L38" i="2"/>
  <c r="M38" i="2"/>
  <c r="N38" i="2"/>
  <c r="O38" i="2"/>
  <c r="P38" i="2"/>
  <c r="Q38" i="2"/>
  <c r="R38" i="2"/>
  <c r="C39" i="2"/>
  <c r="D39" i="2"/>
  <c r="B39" i="2"/>
  <c r="E39" i="2"/>
  <c r="F39" i="2"/>
  <c r="H39" i="2"/>
  <c r="J39" i="2"/>
  <c r="K39" i="2"/>
  <c r="L39" i="2"/>
  <c r="M39" i="2"/>
  <c r="N39" i="2"/>
  <c r="O39" i="2"/>
  <c r="P39" i="2"/>
  <c r="Q39" i="2"/>
  <c r="R39" i="2"/>
  <c r="C40" i="2"/>
  <c r="D40" i="2"/>
  <c r="B40" i="2"/>
  <c r="E40" i="2"/>
  <c r="F40" i="2"/>
  <c r="H40" i="2"/>
  <c r="J40" i="2"/>
  <c r="K40" i="2"/>
  <c r="L40" i="2"/>
  <c r="M40" i="2"/>
  <c r="N40" i="2"/>
  <c r="O40" i="2"/>
  <c r="P40" i="2"/>
  <c r="Q40" i="2"/>
  <c r="R40" i="2"/>
  <c r="C41" i="2"/>
  <c r="D41" i="2"/>
  <c r="B41" i="2"/>
  <c r="E41" i="2"/>
  <c r="F41" i="2"/>
  <c r="H41" i="2"/>
  <c r="J41" i="2"/>
  <c r="K41" i="2"/>
  <c r="L41" i="2"/>
  <c r="M41" i="2"/>
  <c r="N41" i="2"/>
  <c r="O41" i="2"/>
  <c r="P41" i="2"/>
  <c r="Q41" i="2"/>
  <c r="R41" i="2"/>
  <c r="C42" i="2"/>
  <c r="D42" i="2"/>
  <c r="B42" i="2"/>
  <c r="E42" i="2"/>
  <c r="F42" i="2"/>
  <c r="H42" i="2"/>
  <c r="J42" i="2"/>
  <c r="K42" i="2"/>
  <c r="L42" i="2"/>
  <c r="M42" i="2"/>
  <c r="N42" i="2"/>
  <c r="O42" i="2"/>
  <c r="P42" i="2"/>
  <c r="Q42" i="2"/>
  <c r="R42" i="2"/>
  <c r="C43" i="2"/>
  <c r="D43" i="2"/>
  <c r="B43" i="2"/>
  <c r="E43" i="2"/>
  <c r="F43" i="2"/>
  <c r="H43" i="2"/>
  <c r="J43" i="2"/>
  <c r="K43" i="2"/>
  <c r="L43" i="2"/>
  <c r="M43" i="2"/>
  <c r="N43" i="2"/>
  <c r="O43" i="2"/>
  <c r="P43" i="2"/>
  <c r="Q43" i="2"/>
  <c r="R43" i="2"/>
  <c r="C44" i="2"/>
  <c r="D44" i="2"/>
  <c r="B44" i="2"/>
  <c r="E44" i="2"/>
  <c r="F44" i="2"/>
  <c r="H44" i="2"/>
  <c r="J44" i="2"/>
  <c r="K44" i="2"/>
  <c r="L44" i="2"/>
  <c r="M44" i="2"/>
  <c r="N44" i="2"/>
  <c r="O44" i="2"/>
  <c r="P44" i="2"/>
  <c r="Q44" i="2"/>
  <c r="R44" i="2"/>
  <c r="C45" i="2"/>
  <c r="D45" i="2"/>
  <c r="B45" i="2"/>
  <c r="E45" i="2"/>
  <c r="F45" i="2"/>
  <c r="H45" i="2"/>
  <c r="J45" i="2"/>
  <c r="K45" i="2"/>
  <c r="L45" i="2"/>
  <c r="M45" i="2"/>
  <c r="N45" i="2"/>
  <c r="O45" i="2"/>
  <c r="P45" i="2"/>
  <c r="Q45" i="2"/>
  <c r="R45" i="2"/>
  <c r="C46" i="2"/>
  <c r="D46" i="2"/>
  <c r="B46" i="2"/>
  <c r="E46" i="2"/>
  <c r="F46" i="2"/>
  <c r="H46" i="2"/>
  <c r="J46" i="2"/>
  <c r="K46" i="2"/>
  <c r="L46" i="2"/>
  <c r="M46" i="2"/>
  <c r="N46" i="2"/>
  <c r="O46" i="2"/>
  <c r="P46" i="2"/>
  <c r="Q46" i="2"/>
  <c r="R46" i="2"/>
  <c r="C47" i="2"/>
  <c r="D47" i="2"/>
  <c r="B47" i="2"/>
  <c r="E47" i="2"/>
  <c r="F47" i="2"/>
  <c r="H47" i="2"/>
  <c r="J47" i="2"/>
  <c r="K47" i="2"/>
  <c r="L47" i="2"/>
  <c r="M47" i="2"/>
  <c r="N47" i="2"/>
  <c r="O47" i="2"/>
  <c r="P47" i="2"/>
  <c r="Q47" i="2"/>
  <c r="R47" i="2"/>
  <c r="C48" i="2"/>
  <c r="D48" i="2"/>
  <c r="B48" i="2"/>
  <c r="E48" i="2"/>
  <c r="F48" i="2"/>
  <c r="H48" i="2"/>
  <c r="J48" i="2"/>
  <c r="K48" i="2"/>
  <c r="L48" i="2"/>
  <c r="M48" i="2"/>
  <c r="N48" i="2"/>
  <c r="O48" i="2"/>
  <c r="P48" i="2"/>
  <c r="Q48" i="2"/>
  <c r="R48" i="2"/>
  <c r="C49" i="2"/>
  <c r="D49" i="2"/>
  <c r="B49" i="2"/>
  <c r="E49" i="2"/>
  <c r="F49" i="2"/>
  <c r="H49" i="2"/>
  <c r="J49" i="2"/>
  <c r="K49" i="2"/>
  <c r="L49" i="2"/>
  <c r="M49" i="2"/>
  <c r="N49" i="2"/>
  <c r="O49" i="2"/>
  <c r="P49" i="2"/>
  <c r="Q49" i="2"/>
  <c r="R49" i="2"/>
  <c r="C50" i="2"/>
  <c r="D50" i="2"/>
  <c r="B50" i="2"/>
  <c r="E50" i="2"/>
  <c r="F50" i="2"/>
  <c r="H50" i="2"/>
  <c r="J50" i="2"/>
  <c r="K50" i="2"/>
  <c r="L50" i="2"/>
  <c r="M50" i="2"/>
  <c r="N50" i="2"/>
  <c r="O50" i="2"/>
  <c r="P50" i="2"/>
  <c r="Q50" i="2"/>
  <c r="R50" i="2"/>
  <c r="C51" i="2"/>
  <c r="D51" i="2"/>
  <c r="B51" i="2"/>
  <c r="E51" i="2"/>
  <c r="F51" i="2"/>
  <c r="H51" i="2"/>
  <c r="J51" i="2"/>
  <c r="K51" i="2"/>
  <c r="L51" i="2"/>
  <c r="M51" i="2"/>
  <c r="N51" i="2"/>
  <c r="O51" i="2"/>
  <c r="P51" i="2"/>
  <c r="Q51" i="2"/>
  <c r="R51" i="2"/>
  <c r="C52" i="2"/>
  <c r="D52" i="2"/>
  <c r="B52" i="2"/>
  <c r="E52" i="2"/>
  <c r="F52" i="2"/>
  <c r="H52" i="2"/>
  <c r="J52" i="2"/>
  <c r="K52" i="2"/>
  <c r="L52" i="2"/>
  <c r="M52" i="2"/>
  <c r="N52" i="2"/>
  <c r="O52" i="2"/>
  <c r="P52" i="2"/>
  <c r="Q52" i="2"/>
  <c r="R52" i="2"/>
  <c r="C53" i="2"/>
  <c r="D53" i="2"/>
  <c r="B53" i="2"/>
  <c r="E53" i="2"/>
  <c r="F53" i="2"/>
  <c r="H53" i="2"/>
  <c r="J53" i="2"/>
  <c r="K53" i="2"/>
  <c r="L53" i="2"/>
  <c r="M53" i="2"/>
  <c r="N53" i="2"/>
  <c r="O53" i="2"/>
  <c r="P53" i="2"/>
  <c r="Q53" i="2"/>
  <c r="R53" i="2"/>
  <c r="C54" i="2"/>
  <c r="D54" i="2"/>
  <c r="B54" i="2"/>
  <c r="E54" i="2"/>
  <c r="F54" i="2"/>
  <c r="H54" i="2"/>
  <c r="J54" i="2"/>
  <c r="K54" i="2"/>
  <c r="L54" i="2"/>
  <c r="M54" i="2"/>
  <c r="N54" i="2"/>
  <c r="O54" i="2"/>
  <c r="P54" i="2"/>
  <c r="Q54" i="2"/>
  <c r="R54" i="2"/>
  <c r="C55" i="2"/>
  <c r="D55" i="2"/>
  <c r="B55" i="2"/>
  <c r="E55" i="2"/>
  <c r="F55" i="2"/>
  <c r="H55" i="2"/>
  <c r="J55" i="2"/>
  <c r="K55" i="2"/>
  <c r="L55" i="2"/>
  <c r="M55" i="2"/>
  <c r="N55" i="2"/>
  <c r="O55" i="2"/>
  <c r="P55" i="2"/>
  <c r="Q55" i="2"/>
  <c r="R55" i="2"/>
  <c r="C56" i="2"/>
  <c r="D56" i="2"/>
  <c r="B56" i="2"/>
  <c r="E56" i="2"/>
  <c r="F56" i="2"/>
  <c r="H56" i="2"/>
  <c r="J56" i="2"/>
  <c r="K56" i="2"/>
  <c r="L56" i="2"/>
  <c r="M56" i="2"/>
  <c r="N56" i="2"/>
  <c r="O56" i="2"/>
  <c r="P56" i="2"/>
  <c r="Q56" i="2"/>
  <c r="R56" i="2"/>
  <c r="C57" i="2"/>
  <c r="D57" i="2"/>
  <c r="B57" i="2"/>
  <c r="E57" i="2"/>
  <c r="F57" i="2"/>
  <c r="H57" i="2"/>
  <c r="J57" i="2"/>
  <c r="K57" i="2"/>
  <c r="L57" i="2"/>
  <c r="M57" i="2"/>
  <c r="N57" i="2"/>
  <c r="O57" i="2"/>
  <c r="P57" i="2"/>
  <c r="Q57" i="2"/>
  <c r="R57" i="2"/>
  <c r="C58" i="2"/>
  <c r="D58" i="2"/>
  <c r="B58" i="2"/>
  <c r="E58" i="2"/>
  <c r="F58" i="2"/>
  <c r="H58" i="2"/>
  <c r="J58" i="2"/>
  <c r="K58" i="2"/>
  <c r="L58" i="2"/>
  <c r="M58" i="2"/>
  <c r="N58" i="2"/>
  <c r="O58" i="2"/>
  <c r="P58" i="2"/>
  <c r="Q58" i="2"/>
  <c r="R58" i="2"/>
  <c r="C59" i="2"/>
  <c r="D59" i="2"/>
  <c r="B59" i="2"/>
  <c r="E59" i="2"/>
  <c r="F59" i="2"/>
  <c r="H59" i="2"/>
  <c r="J59" i="2"/>
  <c r="K59" i="2"/>
  <c r="L59" i="2"/>
  <c r="M59" i="2"/>
  <c r="N59" i="2"/>
  <c r="O59" i="2"/>
  <c r="P59" i="2"/>
  <c r="Q59" i="2"/>
  <c r="R59" i="2"/>
  <c r="C60" i="2"/>
  <c r="D60" i="2"/>
  <c r="B60" i="2"/>
  <c r="E60" i="2"/>
  <c r="F60" i="2"/>
  <c r="H60" i="2"/>
  <c r="J60" i="2"/>
  <c r="K60" i="2"/>
  <c r="L60" i="2"/>
  <c r="M60" i="2"/>
  <c r="N60" i="2"/>
  <c r="O60" i="2"/>
  <c r="P60" i="2"/>
  <c r="Q60" i="2"/>
  <c r="R60" i="2"/>
  <c r="C61" i="2"/>
  <c r="D61" i="2"/>
  <c r="B61" i="2"/>
  <c r="E61" i="2"/>
  <c r="F61" i="2"/>
  <c r="H61" i="2"/>
  <c r="J61" i="2"/>
  <c r="K61" i="2"/>
  <c r="L61" i="2"/>
  <c r="M61" i="2"/>
  <c r="N61" i="2"/>
  <c r="O61" i="2"/>
  <c r="P61" i="2"/>
  <c r="Q61" i="2"/>
  <c r="R61" i="2"/>
  <c r="M2" i="2"/>
  <c r="M3" i="2"/>
  <c r="M4" i="2"/>
  <c r="M5" i="2"/>
  <c r="M6" i="2"/>
  <c r="M7" i="2"/>
  <c r="M8" i="2"/>
  <c r="M9" i="2"/>
  <c r="M10" i="2"/>
  <c r="M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F27" i="1"/>
  <c r="F24" i="1"/>
  <c r="F26" i="1"/>
  <c r="E4" i="2"/>
  <c r="E5" i="2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D2" i="2"/>
  <c r="E3" i="2"/>
  <c r="E2" i="2"/>
</calcChain>
</file>

<file path=xl/sharedStrings.xml><?xml version="1.0" encoding="utf-8"?>
<sst xmlns="http://schemas.openxmlformats.org/spreadsheetml/2006/main" count="49" uniqueCount="46">
  <si>
    <t>ROI kalkyl</t>
  </si>
  <si>
    <t>Mall för kalkyl av ROI kring införandet av kundportal</t>
  </si>
  <si>
    <t>Årsomsättning</t>
  </si>
  <si>
    <t>Antal befintliga kunder</t>
  </si>
  <si>
    <t>Antal nya kunder senaste året</t>
  </si>
  <si>
    <t>Antal tappade kunder senaste året</t>
  </si>
  <si>
    <t>Aktuell Churn-rate</t>
  </si>
  <si>
    <t>Snitttid som kund (år)</t>
  </si>
  <si>
    <t>Genomsnittligt teckningsbidrag</t>
  </si>
  <si>
    <t>Kostnad för marknadsföring och försäljning</t>
  </si>
  <si>
    <t>Mål förlängd kundrelation i år</t>
  </si>
  <si>
    <t>Genomsnittligt värde per kund</t>
  </si>
  <si>
    <t>Målsättningar</t>
  </si>
  <si>
    <t>Mål ökad försäljning till befintliga kunder %</t>
  </si>
  <si>
    <t>Mål ökad teckningsbidrag befintliga kunder%</t>
  </si>
  <si>
    <t>Andel kunder som nyttjar kundportalen</t>
  </si>
  <si>
    <t>Antal månader införande</t>
  </si>
  <si>
    <t>Minskade adminkostnader per kund och månad</t>
  </si>
  <si>
    <t>Beräkningar ingångsparametrar</t>
  </si>
  <si>
    <t>Ingångsparametrar och antagangen</t>
  </si>
  <si>
    <t>Införandekostnad kundportal</t>
  </si>
  <si>
    <t>Löpande kostnader för kundportal per mån</t>
  </si>
  <si>
    <t xml:space="preserve">Kostnad till uppnått användningsmål </t>
  </si>
  <si>
    <t>Ny churn-rate</t>
  </si>
  <si>
    <t>Ökad marginal förlängda kundrelationer</t>
  </si>
  <si>
    <t>Ökad marginal ökat teckningsbidrag</t>
  </si>
  <si>
    <t>Minskad administration per månad</t>
  </si>
  <si>
    <t>Genomsnittligt värde per kund och år</t>
  </si>
  <si>
    <t>Beräkningar initial intjäning och kostnader</t>
  </si>
  <si>
    <t>Investering</t>
  </si>
  <si>
    <t>Löpande kostnader</t>
  </si>
  <si>
    <t>Nya kunder</t>
  </si>
  <si>
    <t>Tappade kunder</t>
  </si>
  <si>
    <t>Omsättning</t>
  </si>
  <si>
    <t>Teckningsbidrag</t>
  </si>
  <si>
    <t>Omsättning per kund och år</t>
  </si>
  <si>
    <t>Ack investering</t>
  </si>
  <si>
    <t>Månad</t>
  </si>
  <si>
    <t>Kunder som nyttjar portalen</t>
  </si>
  <si>
    <t>Minskad administration</t>
  </si>
  <si>
    <t>Förändring TB</t>
  </si>
  <si>
    <t>Ack. Vinst</t>
  </si>
  <si>
    <t>Basvärde</t>
  </si>
  <si>
    <t>Med kundportal</t>
  </si>
  <si>
    <t xml:space="preserve">** Denna kalkyl är endast avseed som en idé till hur företagetr kan skapa en ROI kalkyl för att beräkna lönsamheten i att ettablera en kundportal. </t>
  </si>
  <si>
    <t>Bizzjoiner.com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</si>
</sst>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r&quot;_-;\-* #,##0.00\ &quot;kr&quot;_-;_-* &quot;-&quot;??\ &quot;kr&quot;_-;_-@_-"/>
    <numFmt numFmtId="165" formatCode="_-* #,##0\ &quot;kr&quot;_-;\-* #,##0\ &quot;kr&quot;_-;_-* &quot;-&quot;??\ &quot;kr&quot;_-;_-@_-"/>
    <numFmt numFmtId="167" formatCode="0.0%"/>
    <numFmt numFmtId="173" formatCode="0.0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5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i/>
      <sz val="9"/>
      <color theme="1" tint="0.34998626667073579"/>
      <name val="Arial"/>
      <family val="2"/>
    </font>
    <font>
      <b/>
      <sz val="4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0" fillId="2" borderId="0" xfId="0" applyFill="1"/>
    <xf numFmtId="9" fontId="0" fillId="2" borderId="0" xfId="2" applyFont="1" applyFill="1"/>
    <xf numFmtId="165" fontId="0" fillId="2" borderId="0" xfId="1" applyNumberFormat="1" applyFont="1" applyFill="1"/>
    <xf numFmtId="9" fontId="0" fillId="0" borderId="0" xfId="2" applyFont="1"/>
    <xf numFmtId="165" fontId="0" fillId="0" borderId="0" xfId="0" applyNumberFormat="1"/>
    <xf numFmtId="9" fontId="0" fillId="2" borderId="0" xfId="0" applyNumberFormat="1" applyFill="1"/>
    <xf numFmtId="0" fontId="0" fillId="2" borderId="0" xfId="2" applyNumberFormat="1" applyFont="1" applyFill="1"/>
    <xf numFmtId="167" fontId="0" fillId="0" borderId="0" xfId="2" applyNumberFormat="1" applyFont="1"/>
    <xf numFmtId="173" fontId="0" fillId="0" borderId="0" xfId="0" applyNumberFormat="1"/>
    <xf numFmtId="1" fontId="0" fillId="2" borderId="0" xfId="0" applyNumberFormat="1" applyFill="1"/>
    <xf numFmtId="165" fontId="0" fillId="0" borderId="0" xfId="1" applyNumberFormat="1" applyFont="1"/>
    <xf numFmtId="0" fontId="0" fillId="0" borderId="0" xfId="1" applyNumberFormat="1" applyFont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5" fillId="0" borderId="0" xfId="0" applyFont="1" applyAlignment="1">
      <alignment horizontal="left" vertical="top" wrapText="1"/>
    </xf>
    <xf numFmtId="0" fontId="6" fillId="3" borderId="0" xfId="0" applyFont="1" applyFill="1" applyBorder="1"/>
    <xf numFmtId="0" fontId="3" fillId="3" borderId="0" xfId="7" applyFill="1" applyBorder="1"/>
  </cellXfs>
  <cellStyles count="8">
    <cellStyle name="Följd hyperlänk" xfId="4" builtinId="9" hidden="1"/>
    <cellStyle name="Följd hyperlänk" xfId="6" builtinId="9" hidden="1"/>
    <cellStyle name="Hyperlänk" xfId="3" builtinId="8" hidden="1"/>
    <cellStyle name="Hyperlänk" xfId="5" builtinId="8" hidden="1"/>
    <cellStyle name="Hyperlänk" xfId="7" builtinId="8"/>
    <cellStyle name="Normal" xfId="0" builtinId="0"/>
    <cellStyle name="Procent" xfId="2" builtinId="5"/>
    <cellStyle name="Valuta" xfId="1" builtinId="4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microsoft.com/office/2011/relationships/chartStyle" Target="style1.xml"/><Relationship Id="rId2" Type="http://schemas.microsoft.com/office/2011/relationships/chartColorStyle" Target="colors1.xml"/></Relationships>
</file>

<file path=xl/charts/_rels/chart2.xml.rels><?xml version="1.0" encoding="UTF-8" standalone="yes"?>
<Relationships xmlns="http://schemas.openxmlformats.org/package/2006/relationships"><Relationship Id="rId1" Type="http://schemas.microsoft.com/office/2011/relationships/chartStyle" Target="style2.xml"/><Relationship Id="rId2" Type="http://schemas.microsoft.com/office/2011/relationships/chartColorStyle" Target="colors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/>
              <a:t>Utveckling antal befintliga kunder per månad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'Månad för månad'!$B$1</c:f>
              <c:strCache>
                <c:ptCount val="1"/>
                <c:pt idx="0">
                  <c:v>Basvärde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val>
            <c:numRef>
              <c:f>'Månad för månad'!$B$2:$B$61</c:f>
              <c:numCache>
                <c:formatCode>General</c:formatCode>
                <c:ptCount val="60"/>
                <c:pt idx="0">
                  <c:v>50.0</c:v>
                </c:pt>
                <c:pt idx="1">
                  <c:v>50.08333333333333</c:v>
                </c:pt>
                <c:pt idx="2">
                  <c:v>50.16569444444444</c:v>
                </c:pt>
                <c:pt idx="3">
                  <c:v>50.24709467592592</c:v>
                </c:pt>
                <c:pt idx="4">
                  <c:v>50.32754523804012</c:v>
                </c:pt>
                <c:pt idx="5">
                  <c:v>50.40705721026298</c:v>
                </c:pt>
                <c:pt idx="6">
                  <c:v>50.48564154280991</c:v>
                </c:pt>
                <c:pt idx="7">
                  <c:v>50.56330905814379</c:v>
                </c:pt>
                <c:pt idx="8">
                  <c:v>50.64007045246544</c:v>
                </c:pt>
                <c:pt idx="9">
                  <c:v>50.71593629718667</c:v>
                </c:pt>
                <c:pt idx="10">
                  <c:v>50.79091704038616</c:v>
                </c:pt>
                <c:pt idx="11">
                  <c:v>50.86502300824832</c:v>
                </c:pt>
                <c:pt idx="12">
                  <c:v>50.93826440648542</c:v>
                </c:pt>
                <c:pt idx="13">
                  <c:v>51.01065132174309</c:v>
                </c:pt>
                <c:pt idx="14">
                  <c:v>51.08219372298941</c:v>
                </c:pt>
                <c:pt idx="15">
                  <c:v>51.15290146288787</c:v>
                </c:pt>
                <c:pt idx="16">
                  <c:v>51.22278427915417</c:v>
                </c:pt>
                <c:pt idx="17">
                  <c:v>51.29185179589737</c:v>
                </c:pt>
                <c:pt idx="18">
                  <c:v>51.36011352494523</c:v>
                </c:pt>
                <c:pt idx="19">
                  <c:v>51.4275788671542</c:v>
                </c:pt>
                <c:pt idx="20">
                  <c:v>51.49425711370407</c:v>
                </c:pt>
                <c:pt idx="21">
                  <c:v>51.56015744737751</c:v>
                </c:pt>
                <c:pt idx="22">
                  <c:v>51.62528894382477</c:v>
                </c:pt>
                <c:pt idx="23">
                  <c:v>51.68966057281348</c:v>
                </c:pt>
                <c:pt idx="24">
                  <c:v>51.75328119946398</c:v>
                </c:pt>
                <c:pt idx="25">
                  <c:v>51.81615958547024</c:v>
                </c:pt>
                <c:pt idx="26">
                  <c:v>51.87830439030642</c:v>
                </c:pt>
                <c:pt idx="27">
                  <c:v>51.93972417241951</c:v>
                </c:pt>
                <c:pt idx="28">
                  <c:v>52.00042739040795</c:v>
                </c:pt>
                <c:pt idx="29">
                  <c:v>52.06042240418652</c:v>
                </c:pt>
                <c:pt idx="30">
                  <c:v>52.11971747613767</c:v>
                </c:pt>
                <c:pt idx="31">
                  <c:v>52.1783207722494</c:v>
                </c:pt>
                <c:pt idx="32">
                  <c:v>52.23624036323982</c:v>
                </c:pt>
                <c:pt idx="33">
                  <c:v>52.29348422566869</c:v>
                </c:pt>
                <c:pt idx="34">
                  <c:v>52.3500602430359</c:v>
                </c:pt>
                <c:pt idx="35">
                  <c:v>52.40597620686714</c:v>
                </c:pt>
                <c:pt idx="36">
                  <c:v>52.46123981778702</c:v>
                </c:pt>
                <c:pt idx="37">
                  <c:v>52.5158586865795</c:v>
                </c:pt>
                <c:pt idx="38">
                  <c:v>52.56984033523607</c:v>
                </c:pt>
                <c:pt idx="39">
                  <c:v>52.62319219799164</c:v>
                </c:pt>
                <c:pt idx="40">
                  <c:v>52.6759216223484</c:v>
                </c:pt>
                <c:pt idx="41">
                  <c:v>52.72803587008767</c:v>
                </c:pt>
                <c:pt idx="42">
                  <c:v>52.77954211826997</c:v>
                </c:pt>
                <c:pt idx="43">
                  <c:v>52.8304474602235</c:v>
                </c:pt>
                <c:pt idx="44">
                  <c:v>52.88075890652088</c:v>
                </c:pt>
                <c:pt idx="45">
                  <c:v>52.93048338594481</c:v>
                </c:pt>
                <c:pt idx="46">
                  <c:v>52.97962774644212</c:v>
                </c:pt>
                <c:pt idx="47">
                  <c:v>53.02819875606695</c:v>
                </c:pt>
                <c:pt idx="48">
                  <c:v>53.07620310391284</c:v>
                </c:pt>
                <c:pt idx="49">
                  <c:v>53.12364740103385</c:v>
                </c:pt>
                <c:pt idx="50">
                  <c:v>53.17053818135512</c:v>
                </c:pt>
                <c:pt idx="51">
                  <c:v>53.21688190257264</c:v>
                </c:pt>
                <c:pt idx="52">
                  <c:v>53.26268494704262</c:v>
                </c:pt>
                <c:pt idx="53">
                  <c:v>53.30795362266046</c:v>
                </c:pt>
                <c:pt idx="54">
                  <c:v>53.35269416372942</c:v>
                </c:pt>
                <c:pt idx="55">
                  <c:v>53.39691273181923</c:v>
                </c:pt>
                <c:pt idx="56">
                  <c:v>53.44061541661468</c:v>
                </c:pt>
                <c:pt idx="57">
                  <c:v>53.48380823675417</c:v>
                </c:pt>
                <c:pt idx="58">
                  <c:v>53.5264971406587</c:v>
                </c:pt>
                <c:pt idx="59">
                  <c:v>53.56868800735102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'Månad för månad'!$H$1</c:f>
              <c:strCache>
                <c:ptCount val="1"/>
                <c:pt idx="0">
                  <c:v>Med kundportal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val>
            <c:numRef>
              <c:f>'Månad för månad'!$H$2:$H$61</c:f>
              <c:numCache>
                <c:formatCode>General</c:formatCode>
                <c:ptCount val="60"/>
                <c:pt idx="0">
                  <c:v>50.0</c:v>
                </c:pt>
                <c:pt idx="1">
                  <c:v>50.08333333333333</c:v>
                </c:pt>
                <c:pt idx="2">
                  <c:v>50.16569444444444</c:v>
                </c:pt>
                <c:pt idx="3">
                  <c:v>50.24709467592592</c:v>
                </c:pt>
                <c:pt idx="4">
                  <c:v>50.32754523804012</c:v>
                </c:pt>
                <c:pt idx="5">
                  <c:v>50.40705721026298</c:v>
                </c:pt>
                <c:pt idx="6">
                  <c:v>50.6142845533986</c:v>
                </c:pt>
                <c:pt idx="7">
                  <c:v>50.81962310564627</c:v>
                </c:pt>
                <c:pt idx="8">
                  <c:v>51.02309008254792</c:v>
                </c:pt>
                <c:pt idx="9">
                  <c:v>51.22470254273303</c:v>
                </c:pt>
                <c:pt idx="10">
                  <c:v>51.42447738934874</c:v>
                </c:pt>
                <c:pt idx="11">
                  <c:v>51.62243137147707</c:v>
                </c:pt>
                <c:pt idx="12">
                  <c:v>51.81858108553913</c:v>
                </c:pt>
                <c:pt idx="13">
                  <c:v>52.01294297668656</c:v>
                </c:pt>
                <c:pt idx="14">
                  <c:v>52.2055333401803</c:v>
                </c:pt>
                <c:pt idx="15">
                  <c:v>52.39636832275677</c:v>
                </c:pt>
                <c:pt idx="16">
                  <c:v>52.58546392398165</c:v>
                </c:pt>
                <c:pt idx="17">
                  <c:v>52.77283599759118</c:v>
                </c:pt>
                <c:pt idx="18">
                  <c:v>52.95850025282147</c:v>
                </c:pt>
                <c:pt idx="19">
                  <c:v>53.14247225572544</c:v>
                </c:pt>
                <c:pt idx="20">
                  <c:v>53.32476743047794</c:v>
                </c:pt>
                <c:pt idx="21">
                  <c:v>53.50540106066889</c:v>
                </c:pt>
                <c:pt idx="22">
                  <c:v>53.68438829058467</c:v>
                </c:pt>
                <c:pt idx="23">
                  <c:v>53.86174412647777</c:v>
                </c:pt>
                <c:pt idx="24">
                  <c:v>54.03748343782498</c:v>
                </c:pt>
                <c:pt idx="25">
                  <c:v>54.21162095857397</c:v>
                </c:pt>
                <c:pt idx="26">
                  <c:v>54.38417128837863</c:v>
                </c:pt>
                <c:pt idx="27">
                  <c:v>54.5551488938231</c:v>
                </c:pt>
                <c:pt idx="28">
                  <c:v>54.7245681096346</c:v>
                </c:pt>
                <c:pt idx="29">
                  <c:v>54.89244313988533</c:v>
                </c:pt>
                <c:pt idx="30">
                  <c:v>55.05878805918325</c:v>
                </c:pt>
                <c:pt idx="31">
                  <c:v>55.22361681385215</c:v>
                </c:pt>
                <c:pt idx="32">
                  <c:v>55.3869432231009</c:v>
                </c:pt>
                <c:pt idx="33">
                  <c:v>55.548780980182</c:v>
                </c:pt>
                <c:pt idx="34">
                  <c:v>55.70914365353972</c:v>
                </c:pt>
                <c:pt idx="35">
                  <c:v>55.86804468794756</c:v>
                </c:pt>
                <c:pt idx="36">
                  <c:v>56.02549740563553</c:v>
                </c:pt>
                <c:pt idx="37">
                  <c:v>56.18151500740709</c:v>
                </c:pt>
                <c:pt idx="38">
                  <c:v>56.33611057374582</c:v>
                </c:pt>
                <c:pt idx="39">
                  <c:v>56.4892970659122</c:v>
                </c:pt>
                <c:pt idx="40">
                  <c:v>56.64108732703018</c:v>
                </c:pt>
                <c:pt idx="41">
                  <c:v>56.79149408316403</c:v>
                </c:pt>
                <c:pt idx="42">
                  <c:v>56.94052994438518</c:v>
                </c:pt>
                <c:pt idx="43">
                  <c:v>57.08820740582959</c:v>
                </c:pt>
                <c:pt idx="44">
                  <c:v>57.2345388487452</c:v>
                </c:pt>
                <c:pt idx="45">
                  <c:v>57.37953654153007</c:v>
                </c:pt>
                <c:pt idx="46">
                  <c:v>57.5232126407609</c:v>
                </c:pt>
                <c:pt idx="47">
                  <c:v>57.66557919221231</c:v>
                </c:pt>
                <c:pt idx="48">
                  <c:v>57.80664813186662</c:v>
                </c:pt>
                <c:pt idx="49">
                  <c:v>57.9464312869147</c:v>
                </c:pt>
                <c:pt idx="50">
                  <c:v>58.08494037674751</c:v>
                </c:pt>
                <c:pt idx="51">
                  <c:v>58.22218701393862</c:v>
                </c:pt>
                <c:pt idx="52">
                  <c:v>58.35818270521782</c:v>
                </c:pt>
                <c:pt idx="53">
                  <c:v>58.49293885243588</c:v>
                </c:pt>
                <c:pt idx="54">
                  <c:v>58.62646675352045</c:v>
                </c:pt>
                <c:pt idx="55">
                  <c:v>58.75877760342326</c:v>
                </c:pt>
                <c:pt idx="56">
                  <c:v>58.88988249505872</c:v>
                </c:pt>
                <c:pt idx="57">
                  <c:v>59.01979242023396</c:v>
                </c:pt>
                <c:pt idx="58">
                  <c:v>59.14851827057037</c:v>
                </c:pt>
                <c:pt idx="59">
                  <c:v>59.27607083841672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27191376"/>
        <c:axId val="-230757680"/>
      </c:lineChart>
      <c:catAx>
        <c:axId val="-227191376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-230757680"/>
        <c:crosses val="autoZero"/>
        <c:auto val="1"/>
        <c:lblAlgn val="ctr"/>
        <c:lblOffset val="100"/>
        <c:noMultiLvlLbl val="0"/>
      </c:catAx>
      <c:valAx>
        <c:axId val="-230757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Antal kunder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-2271913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aseline="0"/>
              <a:t>Intjäning i förhållande till investering acumulerat per månad</a:t>
            </a:r>
            <a:endParaRPr lang="sv-SE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'Månad för månad'!$Q$1</c:f>
              <c:strCache>
                <c:ptCount val="1"/>
                <c:pt idx="0">
                  <c:v>Ack. Vinst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val>
            <c:numRef>
              <c:f>'Månad för månad'!$Q$2:$Q$61</c:f>
              <c:numCache>
                <c:formatCode>_-* #,##0\ "kr"_-;\-* #,##0\ "kr"_-;_-* "-"??\ "kr"_-;_-@_-</c:formatCode>
                <c:ptCount val="60"/>
                <c:pt idx="0">
                  <c:v>0.0</c:v>
                </c:pt>
                <c:pt idx="1">
                  <c:v>0.0</c:v>
                </c:pt>
                <c:pt idx="2">
                  <c:v>0.0</c:v>
                </c:pt>
                <c:pt idx="3">
                  <c:v>0.0</c:v>
                </c:pt>
                <c:pt idx="4">
                  <c:v>0.0</c:v>
                </c:pt>
                <c:pt idx="5">
                  <c:v>0.0</c:v>
                </c:pt>
                <c:pt idx="6">
                  <c:v>0.0</c:v>
                </c:pt>
                <c:pt idx="7">
                  <c:v>0.0</c:v>
                </c:pt>
                <c:pt idx="8">
                  <c:v>0.0</c:v>
                </c:pt>
                <c:pt idx="9">
                  <c:v>0.0</c:v>
                </c:pt>
                <c:pt idx="10">
                  <c:v>0.0</c:v>
                </c:pt>
                <c:pt idx="11">
                  <c:v>88166.66666666686</c:v>
                </c:pt>
                <c:pt idx="12">
                  <c:v>178496.8629578163</c:v>
                </c:pt>
                <c:pt idx="13">
                  <c:v>272890.651171588</c:v>
                </c:pt>
                <c:pt idx="14">
                  <c:v>369414.8752694924</c:v>
                </c:pt>
                <c:pt idx="15">
                  <c:v>468053.1602522914</c:v>
                </c:pt>
                <c:pt idx="16">
                  <c:v>568789.2448699533</c:v>
                </c:pt>
                <c:pt idx="17">
                  <c:v>671606.9809990675</c:v>
                </c:pt>
                <c:pt idx="18">
                  <c:v>778406.999687768</c:v>
                </c:pt>
                <c:pt idx="19">
                  <c:v>887256.7105348808</c:v>
                </c:pt>
                <c:pt idx="20">
                  <c:v>998140.3010700107</c:v>
                </c:pt>
                <c:pt idx="21">
                  <c:v>1.11104206946795E6</c:v>
                </c:pt>
                <c:pt idx="22">
                  <c:v>1.22594642393076E6</c:v>
                </c:pt>
                <c:pt idx="23">
                  <c:v>1.342837882071E6</c:v>
                </c:pt>
                <c:pt idx="24">
                  <c:v>1.46361773696262E6</c:v>
                </c:pt>
                <c:pt idx="25">
                  <c:v>1.58635405652648E6</c:v>
                </c:pt>
                <c:pt idx="26">
                  <c:v>1.71103168291696E6</c:v>
                </c:pt>
                <c:pt idx="27">
                  <c:v>1.83763556524322E6</c:v>
                </c:pt>
                <c:pt idx="28">
                  <c:v>1.96615075895839E6</c:v>
                </c:pt>
                <c:pt idx="29">
                  <c:v>2.09656242525005E6</c:v>
                </c:pt>
                <c:pt idx="30">
                  <c:v>2.22885583043212E6</c:v>
                </c:pt>
                <c:pt idx="31">
                  <c:v>2.36493301200474E6</c:v>
                </c:pt>
                <c:pt idx="32">
                  <c:v>2.50286277804899E6</c:v>
                </c:pt>
                <c:pt idx="33">
                  <c:v>2.64263070662306E6</c:v>
                </c:pt>
                <c:pt idx="34">
                  <c:v>2.78422247849315E6</c:v>
                </c:pt>
                <c:pt idx="35">
                  <c:v>2.92762387653276E6</c:v>
                </c:pt>
                <c:pt idx="36">
                  <c:v>3.07282078512333E6</c:v>
                </c:pt>
                <c:pt idx="37">
                  <c:v>3.22171585622334E6</c:v>
                </c:pt>
                <c:pt idx="38">
                  <c:v>3.37237850877222E6</c:v>
                </c:pt>
                <c:pt idx="39">
                  <c:v>3.52479492809598E6</c:v>
                </c:pt>
                <c:pt idx="40">
                  <c:v>3.67895139864787E6</c:v>
                </c:pt>
                <c:pt idx="41">
                  <c:v>3.83483430341737E6</c:v>
                </c:pt>
                <c:pt idx="42">
                  <c:v>3.99243012334101E6</c:v>
                </c:pt>
                <c:pt idx="43">
                  <c:v>4.15172543671481E6</c:v>
                </c:pt>
                <c:pt idx="44">
                  <c:v>4.31462358527536E6</c:v>
                </c:pt>
                <c:pt idx="45">
                  <c:v>4.47919467361588E6</c:v>
                </c:pt>
                <c:pt idx="46">
                  <c:v>4.64542556860427E6</c:v>
                </c:pt>
                <c:pt idx="47">
                  <c:v>4.81330323213623E6</c:v>
                </c:pt>
                <c:pt idx="48">
                  <c:v>4.98281472055704E6</c:v>
                </c:pt>
                <c:pt idx="49">
                  <c:v>5.15394718408521E6</c:v>
                </c:pt>
                <c:pt idx="50">
                  <c:v>5.32668786623804E6</c:v>
                </c:pt>
                <c:pt idx="51">
                  <c:v>5.50102410325917E6</c:v>
                </c:pt>
                <c:pt idx="52">
                  <c:v>5.67885999021476E6</c:v>
                </c:pt>
                <c:pt idx="53">
                  <c:v>5.85826638042501E6</c:v>
                </c:pt>
                <c:pt idx="54">
                  <c:v>6.03923088489768E6</c:v>
                </c:pt>
                <c:pt idx="55">
                  <c:v>6.22174120509697E6</c:v>
                </c:pt>
                <c:pt idx="56">
                  <c:v>6.40578513238112E6</c:v>
                </c:pt>
                <c:pt idx="57">
                  <c:v>6.59135054744212E6</c:v>
                </c:pt>
                <c:pt idx="58">
                  <c:v>6.77842541974745E6</c:v>
                </c:pt>
                <c:pt idx="59">
                  <c:v>6.96699780698392E6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'Månad för månad'!$R$1</c:f>
              <c:strCache>
                <c:ptCount val="1"/>
                <c:pt idx="0">
                  <c:v>Ack investering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'Månad för månad'!$R$2:$R$61</c:f>
              <c:numCache>
                <c:formatCode>_-* #,##0\ "kr"_-;\-* #,##0\ "kr"_-;_-* "-"??\ "kr"_-;_-@_-</c:formatCode>
                <c:ptCount val="60"/>
                <c:pt idx="0">
                  <c:v>510000.0</c:v>
                </c:pt>
                <c:pt idx="1">
                  <c:v>520000.0</c:v>
                </c:pt>
                <c:pt idx="2">
                  <c:v>530000.0</c:v>
                </c:pt>
                <c:pt idx="3">
                  <c:v>540000.0</c:v>
                </c:pt>
                <c:pt idx="4">
                  <c:v>550000.0</c:v>
                </c:pt>
                <c:pt idx="5">
                  <c:v>560000.0</c:v>
                </c:pt>
                <c:pt idx="6">
                  <c:v>570000.0</c:v>
                </c:pt>
                <c:pt idx="7">
                  <c:v>580000.0</c:v>
                </c:pt>
                <c:pt idx="8">
                  <c:v>590000.0</c:v>
                </c:pt>
                <c:pt idx="9">
                  <c:v>600000.0</c:v>
                </c:pt>
                <c:pt idx="10">
                  <c:v>610000.0</c:v>
                </c:pt>
                <c:pt idx="11">
                  <c:v>620000.0</c:v>
                </c:pt>
                <c:pt idx="12">
                  <c:v>630000.0</c:v>
                </c:pt>
                <c:pt idx="13">
                  <c:v>640000.0</c:v>
                </c:pt>
                <c:pt idx="14">
                  <c:v>650000.0</c:v>
                </c:pt>
                <c:pt idx="15">
                  <c:v>660000.0</c:v>
                </c:pt>
                <c:pt idx="16">
                  <c:v>670000.0</c:v>
                </c:pt>
                <c:pt idx="17">
                  <c:v>680000.0</c:v>
                </c:pt>
                <c:pt idx="18">
                  <c:v>690000.0</c:v>
                </c:pt>
                <c:pt idx="19">
                  <c:v>700000.0</c:v>
                </c:pt>
                <c:pt idx="20">
                  <c:v>710000.0</c:v>
                </c:pt>
                <c:pt idx="21">
                  <c:v>720000.0</c:v>
                </c:pt>
                <c:pt idx="22">
                  <c:v>730000.0</c:v>
                </c:pt>
                <c:pt idx="23">
                  <c:v>740000.0</c:v>
                </c:pt>
                <c:pt idx="24">
                  <c:v>750000.0</c:v>
                </c:pt>
                <c:pt idx="25">
                  <c:v>760000.0</c:v>
                </c:pt>
                <c:pt idx="26">
                  <c:v>770000.0</c:v>
                </c:pt>
                <c:pt idx="27">
                  <c:v>780000.0</c:v>
                </c:pt>
                <c:pt idx="28">
                  <c:v>790000.0</c:v>
                </c:pt>
                <c:pt idx="29">
                  <c:v>800000.0</c:v>
                </c:pt>
                <c:pt idx="30">
                  <c:v>810000.0</c:v>
                </c:pt>
                <c:pt idx="31">
                  <c:v>820000.0</c:v>
                </c:pt>
                <c:pt idx="32">
                  <c:v>830000.0</c:v>
                </c:pt>
                <c:pt idx="33">
                  <c:v>840000.0</c:v>
                </c:pt>
                <c:pt idx="34">
                  <c:v>850000.0</c:v>
                </c:pt>
                <c:pt idx="35">
                  <c:v>860000.0</c:v>
                </c:pt>
                <c:pt idx="36">
                  <c:v>870000.0</c:v>
                </c:pt>
                <c:pt idx="37">
                  <c:v>880000.0</c:v>
                </c:pt>
                <c:pt idx="38">
                  <c:v>890000.0</c:v>
                </c:pt>
                <c:pt idx="39">
                  <c:v>900000.0</c:v>
                </c:pt>
                <c:pt idx="40">
                  <c:v>910000.0</c:v>
                </c:pt>
                <c:pt idx="41">
                  <c:v>920000.0</c:v>
                </c:pt>
                <c:pt idx="42">
                  <c:v>930000.0</c:v>
                </c:pt>
                <c:pt idx="43">
                  <c:v>940000.0</c:v>
                </c:pt>
                <c:pt idx="44">
                  <c:v>950000.0</c:v>
                </c:pt>
                <c:pt idx="45">
                  <c:v>960000.0</c:v>
                </c:pt>
                <c:pt idx="46">
                  <c:v>970000.0</c:v>
                </c:pt>
                <c:pt idx="47">
                  <c:v>980000.0</c:v>
                </c:pt>
                <c:pt idx="48">
                  <c:v>990000.0</c:v>
                </c:pt>
                <c:pt idx="49">
                  <c:v>1.0E6</c:v>
                </c:pt>
                <c:pt idx="50">
                  <c:v>1.01E6</c:v>
                </c:pt>
                <c:pt idx="51">
                  <c:v>1.02E6</c:v>
                </c:pt>
                <c:pt idx="52">
                  <c:v>1.03E6</c:v>
                </c:pt>
                <c:pt idx="53">
                  <c:v>1.04E6</c:v>
                </c:pt>
                <c:pt idx="54">
                  <c:v>1.05E6</c:v>
                </c:pt>
                <c:pt idx="55">
                  <c:v>1.06E6</c:v>
                </c:pt>
                <c:pt idx="56">
                  <c:v>1.07E6</c:v>
                </c:pt>
                <c:pt idx="57">
                  <c:v>1.08E6</c:v>
                </c:pt>
                <c:pt idx="58">
                  <c:v>1.09E6</c:v>
                </c:pt>
                <c:pt idx="59">
                  <c:v>1.1E6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228270000"/>
        <c:axId val="-217801424"/>
      </c:lineChart>
      <c:catAx>
        <c:axId val="-22827000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-217801424"/>
        <c:crosses val="autoZero"/>
        <c:auto val="1"/>
        <c:lblAlgn val="ctr"/>
        <c:lblOffset val="100"/>
        <c:noMultiLvlLbl val="0"/>
      </c:catAx>
      <c:valAx>
        <c:axId val="-217801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v-SE"/>
                  <a:t>Ackumulerat</a:t>
                </a:r>
                <a:r>
                  <a:rPr lang="sv-SE" baseline="0"/>
                  <a:t> TB</a:t>
                </a:r>
                <a:endParaRPr lang="sv-SE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v-SE"/>
            </a:p>
          </c:txPr>
        </c:title>
        <c:numFmt formatCode="#,##0\ &quot;kr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-228270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Relationship Id="rId2" Type="http://schemas.openxmlformats.org/officeDocument/2006/relationships/chart" Target="../charts/chart1.xml"/><Relationship Id="rId3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863600</xdr:colOff>
      <xdr:row>0</xdr:row>
      <xdr:rowOff>139700</xdr:rowOff>
    </xdr:from>
    <xdr:to>
      <xdr:col>6</xdr:col>
      <xdr:colOff>215900</xdr:colOff>
      <xdr:row>10</xdr:row>
      <xdr:rowOff>0</xdr:rowOff>
    </xdr:to>
    <xdr:pic>
      <xdr:nvPicPr>
        <xdr:cNvPr id="2" name="Bildobjekt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45200" y="139700"/>
          <a:ext cx="3606800" cy="2476500"/>
        </a:xfrm>
        <a:prstGeom prst="rect">
          <a:avLst/>
        </a:prstGeom>
      </xdr:spPr>
    </xdr:pic>
    <xdr:clientData/>
  </xdr:twoCellAnchor>
  <xdr:twoCellAnchor>
    <xdr:from>
      <xdr:col>0</xdr:col>
      <xdr:colOff>273050</xdr:colOff>
      <xdr:row>28</xdr:row>
      <xdr:rowOff>196850</xdr:rowOff>
    </xdr:from>
    <xdr:to>
      <xdr:col>3</xdr:col>
      <xdr:colOff>279400</xdr:colOff>
      <xdr:row>42</xdr:row>
      <xdr:rowOff>95250</xdr:rowOff>
    </xdr:to>
    <xdr:graphicFrame macro="">
      <xdr:nvGraphicFramePr>
        <xdr:cNvPr id="5" name="Diagram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444500</xdr:colOff>
      <xdr:row>28</xdr:row>
      <xdr:rowOff>196850</xdr:rowOff>
    </xdr:from>
    <xdr:to>
      <xdr:col>6</xdr:col>
      <xdr:colOff>6350</xdr:colOff>
      <xdr:row>42</xdr:row>
      <xdr:rowOff>95250</xdr:rowOff>
    </xdr:to>
    <xdr:graphicFrame macro="">
      <xdr:nvGraphicFramePr>
        <xdr:cNvPr id="6" name="Diagram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bizzjoiner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H19" sqref="H19"/>
    </sheetView>
  </sheetViews>
  <sheetFormatPr baseColWidth="10" defaultRowHeight="16" x14ac:dyDescent="0.2"/>
  <cols>
    <col min="1" max="1" width="3.6640625" customWidth="1"/>
    <col min="2" max="2" width="43.5" bestFit="1" customWidth="1"/>
    <col min="3" max="3" width="13.5" bestFit="1" customWidth="1"/>
    <col min="4" max="4" width="7.33203125" customWidth="1"/>
    <col min="5" max="5" width="43.5" customWidth="1"/>
    <col min="6" max="6" width="12.33203125" bestFit="1" customWidth="1"/>
    <col min="7" max="7" width="4.1640625" customWidth="1"/>
  </cols>
  <sheetData>
    <row r="1" spans="1:7" x14ac:dyDescent="0.2">
      <c r="A1" s="14"/>
      <c r="B1" s="15"/>
      <c r="C1" s="15"/>
      <c r="D1" s="15"/>
      <c r="E1" s="15"/>
      <c r="F1" s="15"/>
      <c r="G1" s="16"/>
    </row>
    <row r="2" spans="1:7" ht="62" x14ac:dyDescent="0.7">
      <c r="A2" s="17"/>
      <c r="B2" s="24" t="s">
        <v>0</v>
      </c>
      <c r="C2" s="18"/>
      <c r="D2" s="18"/>
      <c r="E2" s="18"/>
      <c r="F2" s="18"/>
      <c r="G2" s="19"/>
    </row>
    <row r="3" spans="1:7" x14ac:dyDescent="0.2">
      <c r="A3" s="17"/>
      <c r="B3" s="18" t="s">
        <v>1</v>
      </c>
      <c r="C3" s="18"/>
      <c r="D3" s="18"/>
      <c r="E3" s="18"/>
      <c r="F3" s="18"/>
      <c r="G3" s="19"/>
    </row>
    <row r="4" spans="1:7" x14ac:dyDescent="0.2">
      <c r="A4" s="17"/>
      <c r="B4" s="18"/>
      <c r="C4" s="18"/>
      <c r="D4" s="18"/>
      <c r="E4" s="18"/>
      <c r="F4" s="18"/>
      <c r="G4" s="19"/>
    </row>
    <row r="5" spans="1:7" x14ac:dyDescent="0.2">
      <c r="A5" s="17"/>
      <c r="B5" s="18"/>
      <c r="C5" s="18"/>
      <c r="D5" s="18"/>
      <c r="E5" s="18"/>
      <c r="F5" s="18"/>
      <c r="G5" s="19"/>
    </row>
    <row r="6" spans="1:7" x14ac:dyDescent="0.2">
      <c r="A6" s="17"/>
      <c r="B6" s="18"/>
      <c r="C6" s="18"/>
      <c r="D6" s="18"/>
      <c r="E6" s="18"/>
      <c r="F6" s="18"/>
      <c r="G6" s="19"/>
    </row>
    <row r="7" spans="1:7" x14ac:dyDescent="0.2">
      <c r="A7" s="17"/>
      <c r="B7" s="18"/>
      <c r="C7" s="18"/>
      <c r="D7" s="18"/>
      <c r="E7" s="18"/>
      <c r="F7" s="18"/>
      <c r="G7" s="19"/>
    </row>
    <row r="8" spans="1:7" x14ac:dyDescent="0.2">
      <c r="A8" s="17"/>
      <c r="B8" s="18"/>
      <c r="C8" s="18"/>
      <c r="D8" s="18"/>
      <c r="E8" s="18"/>
      <c r="F8" s="18"/>
      <c r="G8" s="19"/>
    </row>
    <row r="9" spans="1:7" x14ac:dyDescent="0.2">
      <c r="A9" s="17"/>
      <c r="B9" s="25"/>
      <c r="C9" s="18"/>
      <c r="D9" s="18"/>
      <c r="E9" s="18"/>
      <c r="F9" s="18"/>
      <c r="G9" s="19"/>
    </row>
    <row r="10" spans="1:7" x14ac:dyDescent="0.2">
      <c r="A10" s="17"/>
      <c r="B10" s="25" t="s">
        <v>45</v>
      </c>
      <c r="C10" s="18"/>
      <c r="D10" s="18"/>
      <c r="E10" s="18"/>
      <c r="F10" s="18"/>
      <c r="G10" s="19"/>
    </row>
    <row r="11" spans="1:7" x14ac:dyDescent="0.2">
      <c r="A11" s="20"/>
      <c r="B11" s="21"/>
      <c r="C11" s="21"/>
      <c r="D11" s="21"/>
      <c r="E11" s="21"/>
      <c r="F11" s="21"/>
      <c r="G11" s="22"/>
    </row>
    <row r="13" spans="1:7" ht="21" x14ac:dyDescent="0.25">
      <c r="B13" s="1" t="s">
        <v>19</v>
      </c>
      <c r="E13" s="1" t="s">
        <v>12</v>
      </c>
    </row>
    <row r="14" spans="1:7" x14ac:dyDescent="0.2">
      <c r="B14" t="s">
        <v>2</v>
      </c>
      <c r="C14" s="4"/>
      <c r="E14" t="s">
        <v>10</v>
      </c>
      <c r="F14" s="11">
        <v>2</v>
      </c>
    </row>
    <row r="15" spans="1:7" x14ac:dyDescent="0.2">
      <c r="B15" t="s">
        <v>8</v>
      </c>
      <c r="C15" s="3"/>
      <c r="E15" t="s">
        <v>13</v>
      </c>
      <c r="F15" s="7">
        <v>0.05</v>
      </c>
    </row>
    <row r="16" spans="1:7" x14ac:dyDescent="0.2">
      <c r="B16" t="s">
        <v>3</v>
      </c>
      <c r="C16" s="2"/>
      <c r="E16" t="s">
        <v>14</v>
      </c>
      <c r="F16" s="3">
        <v>0.05</v>
      </c>
    </row>
    <row r="17" spans="2:6" x14ac:dyDescent="0.2">
      <c r="B17" t="s">
        <v>9</v>
      </c>
      <c r="C17" s="4"/>
      <c r="E17" t="s">
        <v>15</v>
      </c>
      <c r="F17" s="7">
        <v>0.9</v>
      </c>
    </row>
    <row r="18" spans="2:6" x14ac:dyDescent="0.2">
      <c r="B18" t="s">
        <v>4</v>
      </c>
      <c r="C18" s="2"/>
      <c r="E18" t="s">
        <v>16</v>
      </c>
      <c r="F18" s="8">
        <v>12</v>
      </c>
    </row>
    <row r="19" spans="2:6" x14ac:dyDescent="0.2">
      <c r="B19" t="s">
        <v>5</v>
      </c>
      <c r="C19" s="2"/>
      <c r="E19" t="s">
        <v>17</v>
      </c>
      <c r="F19" s="4">
        <v>250</v>
      </c>
    </row>
    <row r="20" spans="2:6" x14ac:dyDescent="0.2">
      <c r="B20" t="s">
        <v>20</v>
      </c>
      <c r="C20" s="4"/>
    </row>
    <row r="21" spans="2:6" x14ac:dyDescent="0.2">
      <c r="B21" t="s">
        <v>21</v>
      </c>
      <c r="C21" s="4"/>
    </row>
    <row r="23" spans="2:6" ht="21" x14ac:dyDescent="0.25">
      <c r="B23" s="1" t="s">
        <v>18</v>
      </c>
      <c r="E23" s="1" t="s">
        <v>28</v>
      </c>
    </row>
    <row r="24" spans="2:6" x14ac:dyDescent="0.2">
      <c r="B24" t="s">
        <v>6</v>
      </c>
      <c r="C24" s="5">
        <f>IF(C16&gt;0,C19/C16,0)</f>
        <v>0</v>
      </c>
      <c r="E24" t="s">
        <v>22</v>
      </c>
      <c r="F24" s="6">
        <f>C20+C21*F18</f>
        <v>0</v>
      </c>
    </row>
    <row r="25" spans="2:6" x14ac:dyDescent="0.2">
      <c r="B25" t="s">
        <v>7</v>
      </c>
      <c r="C25" s="10">
        <f>IF(C24&gt;0,1/C24,0)</f>
        <v>0</v>
      </c>
      <c r="E25" t="s">
        <v>23</v>
      </c>
      <c r="F25" s="9">
        <f>1/(C25+F14)</f>
        <v>0.5</v>
      </c>
    </row>
    <row r="26" spans="2:6" x14ac:dyDescent="0.2">
      <c r="B26" t="s">
        <v>35</v>
      </c>
      <c r="C26" s="6">
        <f>IF(C16&gt;0,C14/C16,0)</f>
        <v>0</v>
      </c>
      <c r="E26" t="s">
        <v>24</v>
      </c>
      <c r="F26" s="6">
        <f>(C24-F25)*C14*C15</f>
        <v>0</v>
      </c>
    </row>
    <row r="27" spans="2:6" x14ac:dyDescent="0.2">
      <c r="B27" t="s">
        <v>27</v>
      </c>
      <c r="C27" s="6">
        <f>C26*C15</f>
        <v>0</v>
      </c>
      <c r="E27" t="s">
        <v>25</v>
      </c>
      <c r="F27" s="6">
        <f>C14*F16</f>
        <v>0</v>
      </c>
    </row>
    <row r="28" spans="2:6" x14ac:dyDescent="0.2">
      <c r="B28" t="s">
        <v>11</v>
      </c>
      <c r="C28" s="6">
        <f>IF(C16&gt;0,C14*C15/C16*C25,0)</f>
        <v>0</v>
      </c>
      <c r="E28" t="s">
        <v>26</v>
      </c>
      <c r="F28" s="6">
        <f>C16*F19</f>
        <v>0</v>
      </c>
    </row>
    <row r="45" spans="2:6" x14ac:dyDescent="0.2">
      <c r="B45" s="23" t="s">
        <v>44</v>
      </c>
      <c r="C45" s="23"/>
      <c r="D45" s="23"/>
      <c r="E45" s="23"/>
      <c r="F45" s="23"/>
    </row>
  </sheetData>
  <mergeCells count="1">
    <mergeCell ref="B45:F45"/>
  </mergeCells>
  <hyperlinks>
    <hyperlink ref="B10" r:id="rId1" display="bizzjoiner.com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workbookViewId="0">
      <selection activeCell="Q1" activeCellId="1" sqref="A1:A61 Q1:R61"/>
    </sheetView>
  </sheetViews>
  <sheetFormatPr baseColWidth="10" defaultRowHeight="16" x14ac:dyDescent="0.2"/>
  <cols>
    <col min="1" max="1" width="9.33203125" bestFit="1" customWidth="1"/>
    <col min="2" max="2" width="15" bestFit="1" customWidth="1"/>
    <col min="3" max="3" width="10.5" bestFit="1" customWidth="1"/>
    <col min="4" max="4" width="14.33203125" bestFit="1" customWidth="1"/>
    <col min="5" max="5" width="14.83203125" bestFit="1" customWidth="1"/>
    <col min="6" max="6" width="14.33203125" bestFit="1" customWidth="1"/>
    <col min="8" max="8" width="15" bestFit="1" customWidth="1"/>
    <col min="9" max="9" width="13.5" bestFit="1" customWidth="1"/>
    <col min="10" max="10" width="16.83203125" bestFit="1" customWidth="1"/>
    <col min="11" max="12" width="16.83203125" customWidth="1"/>
    <col min="13" max="13" width="19.6640625" bestFit="1" customWidth="1"/>
    <col min="14" max="14" width="23.33203125" bestFit="1" customWidth="1"/>
    <col min="15" max="15" width="23.33203125" customWidth="1"/>
    <col min="16" max="16" width="20.33203125" bestFit="1" customWidth="1"/>
    <col min="17" max="17" width="23.33203125" customWidth="1"/>
    <col min="18" max="18" width="16.6640625" customWidth="1"/>
  </cols>
  <sheetData>
    <row r="1" spans="1:18" x14ac:dyDescent="0.2">
      <c r="A1" t="s">
        <v>37</v>
      </c>
      <c r="B1" t="s">
        <v>42</v>
      </c>
      <c r="C1" t="s">
        <v>31</v>
      </c>
      <c r="D1" t="s">
        <v>32</v>
      </c>
      <c r="E1" t="s">
        <v>33</v>
      </c>
      <c r="F1" t="s">
        <v>34</v>
      </c>
      <c r="H1" t="s">
        <v>43</v>
      </c>
      <c r="I1" t="s">
        <v>29</v>
      </c>
      <c r="J1" t="s">
        <v>30</v>
      </c>
      <c r="K1" t="s">
        <v>32</v>
      </c>
      <c r="L1" t="s">
        <v>38</v>
      </c>
      <c r="M1" t="s">
        <v>33</v>
      </c>
      <c r="N1" t="s">
        <v>34</v>
      </c>
      <c r="O1" t="s">
        <v>40</v>
      </c>
      <c r="P1" t="s">
        <v>39</v>
      </c>
      <c r="Q1" t="s">
        <v>41</v>
      </c>
      <c r="R1" t="s">
        <v>36</v>
      </c>
    </row>
    <row r="2" spans="1:18" x14ac:dyDescent="0.2">
      <c r="A2">
        <v>1</v>
      </c>
      <c r="B2">
        <f>'ROI kalkyl'!$C$16</f>
        <v>0</v>
      </c>
      <c r="C2">
        <f>'ROI kalkyl'!C$18/12</f>
        <v>0</v>
      </c>
      <c r="D2">
        <f>'ROI kalkyl'!C$19/12</f>
        <v>0</v>
      </c>
      <c r="E2" s="12">
        <f>'ROI kalkyl'!C$26*B2/12</f>
        <v>0</v>
      </c>
      <c r="F2" s="12">
        <f>'ROI kalkyl'!C$27*'Månad för månad'!B2/12</f>
        <v>0</v>
      </c>
      <c r="H2">
        <f>B2</f>
        <v>0</v>
      </c>
      <c r="I2" s="12">
        <f>'ROI kalkyl'!C20</f>
        <v>0</v>
      </c>
      <c r="J2" s="12">
        <f>'ROI kalkyl'!$C$21</f>
        <v>0</v>
      </c>
      <c r="K2" s="13">
        <f>IF(A2&lt;'ROI kalkyl'!$F$18,('ROI kalkyl'!$C$24)*'Månad för månad'!H2/12,('ROI kalkyl'!$F$25)*'Månad för månad'!H2/12)</f>
        <v>0</v>
      </c>
      <c r="L2" s="13">
        <f>ROUNDUP(IF(A2&lt;'ROI kalkyl'!$F$18,0,H2*'ROI kalkyl'!$F$17),0)</f>
        <v>0</v>
      </c>
      <c r="M2" s="12">
        <f>(H2-L2)*'ROI kalkyl'!$C$26/12+'Månad för månad'!L2*'ROI kalkyl'!$C$26/12*(100%+'ROI kalkyl'!$F$15)</f>
        <v>0</v>
      </c>
      <c r="N2" s="12">
        <f>(H2-L2)*'ROI kalkyl'!$C$27/12+L2*('ROI kalkyl'!$C$26/12*('ROI kalkyl'!$C$15+'ROI kalkyl'!$F$16))</f>
        <v>0</v>
      </c>
      <c r="O2" s="12">
        <f>N2-F2</f>
        <v>0</v>
      </c>
      <c r="P2" s="12">
        <f>L2*'ROI kalkyl'!$F$19</f>
        <v>0</v>
      </c>
      <c r="Q2" s="12">
        <f>P2+O2</f>
        <v>0</v>
      </c>
      <c r="R2" s="12">
        <f>I2+J2</f>
        <v>0</v>
      </c>
    </row>
    <row r="3" spans="1:18" x14ac:dyDescent="0.2">
      <c r="A3">
        <v>2</v>
      </c>
      <c r="B3">
        <f>B2+'Månad för månad'!C3-'Månad för månad'!D3</f>
        <v>0</v>
      </c>
      <c r="C3">
        <f>'ROI kalkyl'!C$18/12</f>
        <v>0</v>
      </c>
      <c r="D3">
        <f>B2*'ROI kalkyl'!$C$24/12</f>
        <v>0</v>
      </c>
      <c r="E3" s="12">
        <f>'ROI kalkyl'!C$26*B3/12</f>
        <v>0</v>
      </c>
      <c r="F3" s="12">
        <f>'ROI kalkyl'!C$27*'Månad för månad'!B3/12</f>
        <v>0</v>
      </c>
      <c r="H3">
        <f>H2+C2-K2</f>
        <v>0</v>
      </c>
      <c r="I3" s="12">
        <v>0</v>
      </c>
      <c r="J3" s="12">
        <f>'ROI kalkyl'!$C$21</f>
        <v>0</v>
      </c>
      <c r="K3" s="13">
        <f>IF(A3&lt;'ROI kalkyl'!$F$18,('ROI kalkyl'!$C$24)*'Månad för månad'!H3/12,('ROI kalkyl'!$F$25)*'Månad för månad'!H3/12)</f>
        <v>0</v>
      </c>
      <c r="L3" s="13">
        <f>ROUNDUP(IF(A3&lt;'ROI kalkyl'!$F$18,0,H3*'ROI kalkyl'!$F$17),0)</f>
        <v>0</v>
      </c>
      <c r="M3" s="12">
        <f>(H3-L3)*'ROI kalkyl'!$C$26/12+'Månad för månad'!L3*'ROI kalkyl'!$C$26/12*(100%+'ROI kalkyl'!$F$15)</f>
        <v>0</v>
      </c>
      <c r="N3" s="12">
        <f>(H3-L3)*'ROI kalkyl'!$C$27/12+L3*('ROI kalkyl'!$C$26/12*('ROI kalkyl'!$C$15+'ROI kalkyl'!$F$16))</f>
        <v>0</v>
      </c>
      <c r="O3" s="12">
        <f t="shared" ref="O3:O28" si="0">N3-F3</f>
        <v>0</v>
      </c>
      <c r="P3" s="12">
        <f>L3*'ROI kalkyl'!$F$19</f>
        <v>0</v>
      </c>
      <c r="Q3" s="12">
        <f>Q2+P3+O3</f>
        <v>0</v>
      </c>
      <c r="R3" s="12">
        <f>R2+I3+J3</f>
        <v>0</v>
      </c>
    </row>
    <row r="4" spans="1:18" x14ac:dyDescent="0.2">
      <c r="A4">
        <v>3</v>
      </c>
      <c r="B4">
        <f>B3+'Månad för månad'!C4-'Månad för månad'!D4</f>
        <v>0</v>
      </c>
      <c r="C4">
        <f>'ROI kalkyl'!C$18/12</f>
        <v>0</v>
      </c>
      <c r="D4">
        <f>B3*'ROI kalkyl'!$C$24/12</f>
        <v>0</v>
      </c>
      <c r="E4" s="12">
        <f>'ROI kalkyl'!C$26*B4/12</f>
        <v>0</v>
      </c>
      <c r="F4" s="12">
        <f>'ROI kalkyl'!C$27*'Månad för månad'!B4/12</f>
        <v>0</v>
      </c>
      <c r="H4">
        <f t="shared" ref="H4:H28" si="1">H3+C3-K3</f>
        <v>0</v>
      </c>
      <c r="I4" s="12">
        <v>0</v>
      </c>
      <c r="J4" s="12">
        <f>'ROI kalkyl'!$C$21</f>
        <v>0</v>
      </c>
      <c r="K4" s="13">
        <f>IF(A4&lt;'ROI kalkyl'!$F$18,('ROI kalkyl'!$C$24)*'Månad för månad'!H4/12,('ROI kalkyl'!$F$25)*'Månad för månad'!H4/12)</f>
        <v>0</v>
      </c>
      <c r="L4" s="13">
        <f>ROUNDUP(IF(A4&lt;'ROI kalkyl'!$F$18,0,H4*'ROI kalkyl'!$F$17),0)</f>
        <v>0</v>
      </c>
      <c r="M4" s="12">
        <f>(H4-L4)*'ROI kalkyl'!$C$26/12+'Månad för månad'!L4*'ROI kalkyl'!$C$26/12*(100%+'ROI kalkyl'!$F$15)</f>
        <v>0</v>
      </c>
      <c r="N4" s="12">
        <f>(H4-L4)*'ROI kalkyl'!$C$27/12+L4*('ROI kalkyl'!$C$26/12*('ROI kalkyl'!$C$15+'ROI kalkyl'!$F$16))</f>
        <v>0</v>
      </c>
      <c r="O4" s="12">
        <f t="shared" si="0"/>
        <v>0</v>
      </c>
      <c r="P4" s="12">
        <f>L4*'ROI kalkyl'!$F$19</f>
        <v>0</v>
      </c>
      <c r="Q4" s="12">
        <f t="shared" ref="Q4:Q28" si="2">Q3+P4+O4</f>
        <v>0</v>
      </c>
      <c r="R4" s="12">
        <f t="shared" ref="R4:R28" si="3">R3+I4+J4</f>
        <v>0</v>
      </c>
    </row>
    <row r="5" spans="1:18" x14ac:dyDescent="0.2">
      <c r="A5">
        <v>4</v>
      </c>
      <c r="B5">
        <f>B4+'Månad för månad'!C5-'Månad för månad'!D5</f>
        <v>0</v>
      </c>
      <c r="C5">
        <f>'ROI kalkyl'!C$18/12</f>
        <v>0</v>
      </c>
      <c r="D5">
        <f>B4*'ROI kalkyl'!$C$24/12</f>
        <v>0</v>
      </c>
      <c r="E5" s="12">
        <f>'ROI kalkyl'!C$26*B5/12</f>
        <v>0</v>
      </c>
      <c r="F5" s="12">
        <f>'ROI kalkyl'!C$27*'Månad för månad'!B5/12</f>
        <v>0</v>
      </c>
      <c r="H5">
        <f t="shared" si="1"/>
        <v>0</v>
      </c>
      <c r="I5" s="12">
        <v>0</v>
      </c>
      <c r="J5" s="12">
        <f>'ROI kalkyl'!$C$21</f>
        <v>0</v>
      </c>
      <c r="K5" s="13">
        <f>IF(A5&lt;'ROI kalkyl'!$F$18,('ROI kalkyl'!$C$24)*'Månad för månad'!H5/12,('ROI kalkyl'!$F$25)*'Månad för månad'!H5/12)</f>
        <v>0</v>
      </c>
      <c r="L5" s="13">
        <f>ROUNDUP(IF(A5&lt;'ROI kalkyl'!$F$18,0,H5*'ROI kalkyl'!$F$17),0)</f>
        <v>0</v>
      </c>
      <c r="M5" s="12">
        <f>(H5-L5)*'ROI kalkyl'!$C$26/12+'Månad för månad'!L5*'ROI kalkyl'!$C$26/12*(100%+'ROI kalkyl'!$F$15)</f>
        <v>0</v>
      </c>
      <c r="N5" s="12">
        <f>(H5-L5)*'ROI kalkyl'!$C$27/12+L5*('ROI kalkyl'!$C$26/12*('ROI kalkyl'!$C$15+'ROI kalkyl'!$F$16))</f>
        <v>0</v>
      </c>
      <c r="O5" s="12">
        <f t="shared" si="0"/>
        <v>0</v>
      </c>
      <c r="P5" s="12">
        <f>L5*'ROI kalkyl'!$F$19</f>
        <v>0</v>
      </c>
      <c r="Q5" s="12">
        <f t="shared" si="2"/>
        <v>0</v>
      </c>
      <c r="R5" s="12">
        <f t="shared" si="3"/>
        <v>0</v>
      </c>
    </row>
    <row r="6" spans="1:18" x14ac:dyDescent="0.2">
      <c r="A6">
        <v>5</v>
      </c>
      <c r="B6">
        <f>B5+'Månad för månad'!C6-'Månad för månad'!D6</f>
        <v>0</v>
      </c>
      <c r="C6">
        <f>'ROI kalkyl'!C$18/12</f>
        <v>0</v>
      </c>
      <c r="D6">
        <f>B5*'ROI kalkyl'!$C$24/12</f>
        <v>0</v>
      </c>
      <c r="E6" s="12">
        <f>'ROI kalkyl'!C$26*B6/12</f>
        <v>0</v>
      </c>
      <c r="F6" s="12">
        <f>'ROI kalkyl'!C$27*'Månad för månad'!B6/12</f>
        <v>0</v>
      </c>
      <c r="H6">
        <f t="shared" si="1"/>
        <v>0</v>
      </c>
      <c r="I6" s="12">
        <v>0</v>
      </c>
      <c r="J6" s="12">
        <f>'ROI kalkyl'!$C$21</f>
        <v>0</v>
      </c>
      <c r="K6" s="13">
        <f>IF(A6&lt;'ROI kalkyl'!$F$18,('ROI kalkyl'!$C$24)*'Månad för månad'!H6/12,('ROI kalkyl'!$F$25)*'Månad för månad'!H6/12)</f>
        <v>0</v>
      </c>
      <c r="L6" s="13">
        <f>ROUNDUP(IF(A6&lt;'ROI kalkyl'!$F$18,0,H6*'ROI kalkyl'!$F$17),0)</f>
        <v>0</v>
      </c>
      <c r="M6" s="12">
        <f>(H6-L6)*'ROI kalkyl'!$C$26/12+'Månad för månad'!L6*'ROI kalkyl'!$C$26/12*(100%+'ROI kalkyl'!$F$15)</f>
        <v>0</v>
      </c>
      <c r="N6" s="12">
        <f>(H6-L6)*'ROI kalkyl'!$C$27/12+L6*('ROI kalkyl'!$C$26/12*('ROI kalkyl'!$C$15+'ROI kalkyl'!$F$16))</f>
        <v>0</v>
      </c>
      <c r="O6" s="12">
        <f t="shared" si="0"/>
        <v>0</v>
      </c>
      <c r="P6" s="12">
        <f>L6*'ROI kalkyl'!$F$19</f>
        <v>0</v>
      </c>
      <c r="Q6" s="12">
        <f t="shared" si="2"/>
        <v>0</v>
      </c>
      <c r="R6" s="12">
        <f t="shared" si="3"/>
        <v>0</v>
      </c>
    </row>
    <row r="7" spans="1:18" x14ac:dyDescent="0.2">
      <c r="A7">
        <v>6</v>
      </c>
      <c r="B7">
        <f>B6+'Månad för månad'!C7-'Månad för månad'!D7</f>
        <v>0</v>
      </c>
      <c r="C7">
        <f>'ROI kalkyl'!C$18/12</f>
        <v>0</v>
      </c>
      <c r="D7">
        <f>B6*'ROI kalkyl'!$C$24/12</f>
        <v>0</v>
      </c>
      <c r="E7" s="12">
        <f>'ROI kalkyl'!C$26*B7/12</f>
        <v>0</v>
      </c>
      <c r="F7" s="12">
        <f>'ROI kalkyl'!C$27*'Månad för månad'!B7/12</f>
        <v>0</v>
      </c>
      <c r="H7">
        <f t="shared" si="1"/>
        <v>0</v>
      </c>
      <c r="I7" s="12">
        <v>0</v>
      </c>
      <c r="J7" s="12">
        <f>'ROI kalkyl'!$C$21</f>
        <v>0</v>
      </c>
      <c r="K7" s="13">
        <f>IF(A7&lt;'ROI kalkyl'!$F$18,('ROI kalkyl'!$C$24)*'Månad för månad'!H7/12,('ROI kalkyl'!$F$25)*'Månad för månad'!H7/12)</f>
        <v>0</v>
      </c>
      <c r="L7" s="13">
        <f>ROUNDUP(IF(A7&lt;'ROI kalkyl'!$F$18,0,H7*'ROI kalkyl'!$F$17),0)</f>
        <v>0</v>
      </c>
      <c r="M7" s="12">
        <f>(H7-L7)*'ROI kalkyl'!$C$26/12+'Månad för månad'!L7*'ROI kalkyl'!$C$26/12*(100%+'ROI kalkyl'!$F$15)</f>
        <v>0</v>
      </c>
      <c r="N7" s="12">
        <f>(H7-L7)*'ROI kalkyl'!$C$27/12+L7*('ROI kalkyl'!$C$26/12*('ROI kalkyl'!$C$15+'ROI kalkyl'!$F$16))</f>
        <v>0</v>
      </c>
      <c r="O7" s="12">
        <f t="shared" si="0"/>
        <v>0</v>
      </c>
      <c r="P7" s="12">
        <f>L7*'ROI kalkyl'!$F$19</f>
        <v>0</v>
      </c>
      <c r="Q7" s="12">
        <f t="shared" si="2"/>
        <v>0</v>
      </c>
      <c r="R7" s="12">
        <f t="shared" si="3"/>
        <v>0</v>
      </c>
    </row>
    <row r="8" spans="1:18" x14ac:dyDescent="0.2">
      <c r="A8">
        <v>7</v>
      </c>
      <c r="B8">
        <f>B7+'Månad för månad'!C8-'Månad för månad'!D8</f>
        <v>0</v>
      </c>
      <c r="C8">
        <f>'ROI kalkyl'!C$18/12</f>
        <v>0</v>
      </c>
      <c r="D8">
        <f>B7*'ROI kalkyl'!$C$24/12</f>
        <v>0</v>
      </c>
      <c r="E8" s="12">
        <f>'ROI kalkyl'!C$26*B8/12</f>
        <v>0</v>
      </c>
      <c r="F8" s="12">
        <f>'ROI kalkyl'!C$27*'Månad för månad'!B8/12</f>
        <v>0</v>
      </c>
      <c r="H8">
        <f t="shared" si="1"/>
        <v>0</v>
      </c>
      <c r="I8" s="12">
        <v>0</v>
      </c>
      <c r="J8" s="12">
        <f>'ROI kalkyl'!$C$21</f>
        <v>0</v>
      </c>
      <c r="K8" s="13">
        <f>IF(A8&lt;'ROI kalkyl'!$F$18,('ROI kalkyl'!$C$24)*'Månad för månad'!H8/12,('ROI kalkyl'!$F$25)*'Månad för månad'!H8/12)</f>
        <v>0</v>
      </c>
      <c r="L8" s="13">
        <f>ROUNDUP(IF(A8&lt;'ROI kalkyl'!$F$18,0,H8*'ROI kalkyl'!$F$17),0)</f>
        <v>0</v>
      </c>
      <c r="M8" s="12">
        <f>(H8-L8)*'ROI kalkyl'!$C$26/12+'Månad för månad'!L8*'ROI kalkyl'!$C$26/12*(100%+'ROI kalkyl'!$F$15)</f>
        <v>0</v>
      </c>
      <c r="N8" s="12">
        <f>(H8-L8)*'ROI kalkyl'!$C$27/12+L8*('ROI kalkyl'!$C$26/12*('ROI kalkyl'!$C$15+'ROI kalkyl'!$F$16))</f>
        <v>0</v>
      </c>
      <c r="O8" s="12">
        <f t="shared" si="0"/>
        <v>0</v>
      </c>
      <c r="P8" s="12">
        <f>L8*'ROI kalkyl'!$F$19</f>
        <v>0</v>
      </c>
      <c r="Q8" s="12">
        <f t="shared" si="2"/>
        <v>0</v>
      </c>
      <c r="R8" s="12">
        <f t="shared" si="3"/>
        <v>0</v>
      </c>
    </row>
    <row r="9" spans="1:18" x14ac:dyDescent="0.2">
      <c r="A9">
        <v>8</v>
      </c>
      <c r="B9">
        <f>B8+'Månad för månad'!C9-'Månad för månad'!D9</f>
        <v>0</v>
      </c>
      <c r="C9">
        <f>'ROI kalkyl'!C$18/12</f>
        <v>0</v>
      </c>
      <c r="D9">
        <f>B8*'ROI kalkyl'!$C$24/12</f>
        <v>0</v>
      </c>
      <c r="E9" s="12">
        <f>'ROI kalkyl'!C$26*B9/12</f>
        <v>0</v>
      </c>
      <c r="F9" s="12">
        <f>'ROI kalkyl'!C$27*'Månad för månad'!B9/12</f>
        <v>0</v>
      </c>
      <c r="H9">
        <f t="shared" si="1"/>
        <v>0</v>
      </c>
      <c r="I9" s="12">
        <v>0</v>
      </c>
      <c r="J9" s="12">
        <f>'ROI kalkyl'!$C$21</f>
        <v>0</v>
      </c>
      <c r="K9" s="13">
        <f>IF(A9&lt;'ROI kalkyl'!$F$18,('ROI kalkyl'!$C$24)*'Månad för månad'!H9/12,('ROI kalkyl'!$F$25)*'Månad för månad'!H9/12)</f>
        <v>0</v>
      </c>
      <c r="L9" s="13">
        <f>ROUNDUP(IF(A9&lt;'ROI kalkyl'!$F$18,0,H9*'ROI kalkyl'!$F$17),0)</f>
        <v>0</v>
      </c>
      <c r="M9" s="12">
        <f>(H9-L9)*'ROI kalkyl'!$C$26/12+'Månad för månad'!L9*'ROI kalkyl'!$C$26/12*(100%+'ROI kalkyl'!$F$15)</f>
        <v>0</v>
      </c>
      <c r="N9" s="12">
        <f>(H9-L9)*'ROI kalkyl'!$C$27/12+L9*('ROI kalkyl'!$C$26/12*('ROI kalkyl'!$C$15+'ROI kalkyl'!$F$16))</f>
        <v>0</v>
      </c>
      <c r="O9" s="12">
        <f t="shared" si="0"/>
        <v>0</v>
      </c>
      <c r="P9" s="12">
        <f>L9*'ROI kalkyl'!$F$19</f>
        <v>0</v>
      </c>
      <c r="Q9" s="12">
        <f t="shared" si="2"/>
        <v>0</v>
      </c>
      <c r="R9" s="12">
        <f t="shared" si="3"/>
        <v>0</v>
      </c>
    </row>
    <row r="10" spans="1:18" x14ac:dyDescent="0.2">
      <c r="A10">
        <v>9</v>
      </c>
      <c r="B10">
        <f>B9+'Månad för månad'!C10-'Månad för månad'!D10</f>
        <v>0</v>
      </c>
      <c r="C10">
        <f>'ROI kalkyl'!C$18/12</f>
        <v>0</v>
      </c>
      <c r="D10">
        <f>B9*'ROI kalkyl'!$C$24/12</f>
        <v>0</v>
      </c>
      <c r="E10" s="12">
        <f>'ROI kalkyl'!C$26*B10/12</f>
        <v>0</v>
      </c>
      <c r="F10" s="12">
        <f>'ROI kalkyl'!C$27*'Månad för månad'!B10/12</f>
        <v>0</v>
      </c>
      <c r="H10">
        <f t="shared" si="1"/>
        <v>0</v>
      </c>
      <c r="I10" s="12">
        <v>0</v>
      </c>
      <c r="J10" s="12">
        <f>'ROI kalkyl'!$C$21</f>
        <v>0</v>
      </c>
      <c r="K10" s="13">
        <f>IF(A10&lt;'ROI kalkyl'!$F$18,('ROI kalkyl'!$C$24)*'Månad för månad'!H10/12,('ROI kalkyl'!$F$25)*'Månad för månad'!H10/12)</f>
        <v>0</v>
      </c>
      <c r="L10" s="13">
        <f>ROUNDUP(IF(A10&lt;'ROI kalkyl'!$F$18,0,H10*'ROI kalkyl'!$F$17),0)</f>
        <v>0</v>
      </c>
      <c r="M10" s="12">
        <f>(H10-L10)*'ROI kalkyl'!$C$26/12+'Månad för månad'!L10*'ROI kalkyl'!$C$26/12*(100%+'ROI kalkyl'!$F$15)</f>
        <v>0</v>
      </c>
      <c r="N10" s="12">
        <f>(H10-L10)*'ROI kalkyl'!$C$27/12+L10*('ROI kalkyl'!$C$26/12*('ROI kalkyl'!$C$15+'ROI kalkyl'!$F$16))</f>
        <v>0</v>
      </c>
      <c r="O10" s="12">
        <f t="shared" si="0"/>
        <v>0</v>
      </c>
      <c r="P10" s="12">
        <f>L10*'ROI kalkyl'!$F$19</f>
        <v>0</v>
      </c>
      <c r="Q10" s="12">
        <f t="shared" si="2"/>
        <v>0</v>
      </c>
      <c r="R10" s="12">
        <f t="shared" si="3"/>
        <v>0</v>
      </c>
    </row>
    <row r="11" spans="1:18" x14ac:dyDescent="0.2">
      <c r="A11">
        <v>10</v>
      </c>
      <c r="B11">
        <f>B10+'Månad för månad'!C11-'Månad för månad'!D11</f>
        <v>0</v>
      </c>
      <c r="C11">
        <f>'ROI kalkyl'!C$18/12</f>
        <v>0</v>
      </c>
      <c r="D11">
        <f>B10*'ROI kalkyl'!$C$24/12</f>
        <v>0</v>
      </c>
      <c r="E11" s="12">
        <f>'ROI kalkyl'!C$26*B11/12</f>
        <v>0</v>
      </c>
      <c r="F11" s="12">
        <f>'ROI kalkyl'!C$27*'Månad för månad'!B11/12</f>
        <v>0</v>
      </c>
      <c r="H11">
        <f t="shared" si="1"/>
        <v>0</v>
      </c>
      <c r="I11" s="12">
        <v>0</v>
      </c>
      <c r="J11" s="12">
        <f>'ROI kalkyl'!$C$21</f>
        <v>0</v>
      </c>
      <c r="K11" s="13">
        <f>IF(A11&lt;'ROI kalkyl'!$F$18,('ROI kalkyl'!$C$24)*'Månad för månad'!H11/12,('ROI kalkyl'!$F$25)*'Månad för månad'!H11/12)</f>
        <v>0</v>
      </c>
      <c r="L11" s="13">
        <f>ROUNDUP(IF(A11&lt;'ROI kalkyl'!$F$18,0,H11*'ROI kalkyl'!$F$17),0)</f>
        <v>0</v>
      </c>
      <c r="M11" s="12">
        <f>(H11-L11)*'ROI kalkyl'!$C$26/12+'Månad för månad'!L11*'ROI kalkyl'!$C$26/12*(100%+'ROI kalkyl'!$F$15)</f>
        <v>0</v>
      </c>
      <c r="N11" s="12">
        <f>(H11-L11)*'ROI kalkyl'!$C$27/12+L11*('ROI kalkyl'!$C$26/12*('ROI kalkyl'!$C$15+'ROI kalkyl'!$F$16))</f>
        <v>0</v>
      </c>
      <c r="O11" s="12">
        <f t="shared" si="0"/>
        <v>0</v>
      </c>
      <c r="P11" s="12">
        <f>L11*'ROI kalkyl'!$F$19</f>
        <v>0</v>
      </c>
      <c r="Q11" s="12">
        <f t="shared" si="2"/>
        <v>0</v>
      </c>
      <c r="R11" s="12">
        <f t="shared" si="3"/>
        <v>0</v>
      </c>
    </row>
    <row r="12" spans="1:18" x14ac:dyDescent="0.2">
      <c r="A12">
        <v>11</v>
      </c>
      <c r="B12">
        <f>B11+'Månad för månad'!C12-'Månad för månad'!D12</f>
        <v>0</v>
      </c>
      <c r="C12">
        <f>'ROI kalkyl'!C$18/12</f>
        <v>0</v>
      </c>
      <c r="D12">
        <f>B11*'ROI kalkyl'!$C$24/12</f>
        <v>0</v>
      </c>
      <c r="E12" s="12">
        <f>'ROI kalkyl'!C$26*B12/12</f>
        <v>0</v>
      </c>
      <c r="F12" s="12">
        <f>'ROI kalkyl'!C$27*'Månad för månad'!B12/12</f>
        <v>0</v>
      </c>
      <c r="H12">
        <f t="shared" si="1"/>
        <v>0</v>
      </c>
      <c r="I12" s="12">
        <v>0</v>
      </c>
      <c r="J12" s="12">
        <f>'ROI kalkyl'!$C$21</f>
        <v>0</v>
      </c>
      <c r="K12" s="13">
        <f>IF(A12&lt;'ROI kalkyl'!$F$18,('ROI kalkyl'!$C$24)*'Månad för månad'!H12/12,('ROI kalkyl'!$F$25)*'Månad för månad'!H12/12)</f>
        <v>0</v>
      </c>
      <c r="L12" s="13">
        <f>ROUNDUP(IF(A12&lt;'ROI kalkyl'!$F$18,0,H12*'ROI kalkyl'!$F$17),0)</f>
        <v>0</v>
      </c>
      <c r="M12" s="12">
        <f>(H12-L12)*'ROI kalkyl'!$C$26/12+'Månad för månad'!L12*'ROI kalkyl'!$C$26/12*(100%+'ROI kalkyl'!$F$15)</f>
        <v>0</v>
      </c>
      <c r="N12" s="12">
        <f>(H12-L12)*'ROI kalkyl'!$C$27/12+L12*('ROI kalkyl'!$C$26/12*('ROI kalkyl'!$C$15+'ROI kalkyl'!$F$16))</f>
        <v>0</v>
      </c>
      <c r="O12" s="12">
        <f t="shared" si="0"/>
        <v>0</v>
      </c>
      <c r="P12" s="12">
        <f>L12*'ROI kalkyl'!$F$19</f>
        <v>0</v>
      </c>
      <c r="Q12" s="12">
        <f t="shared" si="2"/>
        <v>0</v>
      </c>
      <c r="R12" s="12">
        <f t="shared" si="3"/>
        <v>0</v>
      </c>
    </row>
    <row r="13" spans="1:18" x14ac:dyDescent="0.2">
      <c r="A13">
        <v>12</v>
      </c>
      <c r="B13">
        <f>B12+'Månad för månad'!C13-'Månad för månad'!D13</f>
        <v>0</v>
      </c>
      <c r="C13">
        <f>'ROI kalkyl'!C$18/12</f>
        <v>0</v>
      </c>
      <c r="D13">
        <f>B12*'ROI kalkyl'!$C$24/12</f>
        <v>0</v>
      </c>
      <c r="E13" s="12">
        <f>'ROI kalkyl'!C$26*B13/12</f>
        <v>0</v>
      </c>
      <c r="F13" s="12">
        <f>'ROI kalkyl'!C$27*'Månad för månad'!B13/12</f>
        <v>0</v>
      </c>
      <c r="H13">
        <f t="shared" si="1"/>
        <v>0</v>
      </c>
      <c r="I13" s="12">
        <v>0</v>
      </c>
      <c r="J13" s="12">
        <f>'ROI kalkyl'!$C$21</f>
        <v>0</v>
      </c>
      <c r="K13" s="13">
        <f>IF(A13&lt;'ROI kalkyl'!$F$18,('ROI kalkyl'!$C$24)*'Månad för månad'!H13/12,('ROI kalkyl'!$F$25)*'Månad för månad'!H13/12)</f>
        <v>0</v>
      </c>
      <c r="L13" s="13">
        <f>ROUNDUP(IF(A13&lt;'ROI kalkyl'!$F$18,0,H13*'ROI kalkyl'!$F$17),0)</f>
        <v>0</v>
      </c>
      <c r="M13" s="12">
        <f>(H13-L13)*'ROI kalkyl'!$C$26/12+'Månad för månad'!L13*'ROI kalkyl'!$C$26/12*(100%+'ROI kalkyl'!$F$15)</f>
        <v>0</v>
      </c>
      <c r="N13" s="12">
        <f>(H13-L13)*'ROI kalkyl'!$C$27/12+L13*('ROI kalkyl'!$C$26/12*('ROI kalkyl'!$C$15+'ROI kalkyl'!$F$16))</f>
        <v>0</v>
      </c>
      <c r="O13" s="12">
        <f t="shared" si="0"/>
        <v>0</v>
      </c>
      <c r="P13" s="12">
        <f>L13*'ROI kalkyl'!$F$19</f>
        <v>0</v>
      </c>
      <c r="Q13" s="12">
        <f t="shared" si="2"/>
        <v>0</v>
      </c>
      <c r="R13" s="12">
        <f t="shared" si="3"/>
        <v>0</v>
      </c>
    </row>
    <row r="14" spans="1:18" x14ac:dyDescent="0.2">
      <c r="A14">
        <v>13</v>
      </c>
      <c r="B14">
        <f>B13+'Månad för månad'!C14-'Månad för månad'!D14</f>
        <v>0</v>
      </c>
      <c r="C14">
        <f>'ROI kalkyl'!C$18/12</f>
        <v>0</v>
      </c>
      <c r="D14">
        <f>B13*'ROI kalkyl'!$C$24/12</f>
        <v>0</v>
      </c>
      <c r="E14" s="12">
        <f>'ROI kalkyl'!C$26*B14/12</f>
        <v>0</v>
      </c>
      <c r="F14" s="12">
        <f>'ROI kalkyl'!C$27*'Månad för månad'!B14/12</f>
        <v>0</v>
      </c>
      <c r="H14">
        <f t="shared" si="1"/>
        <v>0</v>
      </c>
      <c r="I14" s="12">
        <v>0</v>
      </c>
      <c r="J14" s="12">
        <f>'ROI kalkyl'!$C$21</f>
        <v>0</v>
      </c>
      <c r="K14" s="13">
        <f>IF(A14&lt;'ROI kalkyl'!$F$18,('ROI kalkyl'!$C$24)*'Månad för månad'!H14/12,('ROI kalkyl'!$F$25)*'Månad för månad'!H14/12)</f>
        <v>0</v>
      </c>
      <c r="L14" s="13">
        <f>ROUNDUP(IF(A14&lt;'ROI kalkyl'!$F$18,0,H14*'ROI kalkyl'!$F$17),0)</f>
        <v>0</v>
      </c>
      <c r="M14" s="12">
        <f>(H14-L14)*'ROI kalkyl'!$C$26/12+'Månad för månad'!L14*'ROI kalkyl'!$C$26/12*(100%+'ROI kalkyl'!$F$15)</f>
        <v>0</v>
      </c>
      <c r="N14" s="12">
        <f>(H14-L14)*'ROI kalkyl'!$C$27/12+L14*('ROI kalkyl'!$C$26/12*('ROI kalkyl'!$C$15+'ROI kalkyl'!$F$16))</f>
        <v>0</v>
      </c>
      <c r="O14" s="12">
        <f t="shared" si="0"/>
        <v>0</v>
      </c>
      <c r="P14" s="12">
        <f>L14*'ROI kalkyl'!$F$19</f>
        <v>0</v>
      </c>
      <c r="Q14" s="12">
        <f t="shared" si="2"/>
        <v>0</v>
      </c>
      <c r="R14" s="12">
        <f t="shared" si="3"/>
        <v>0</v>
      </c>
    </row>
    <row r="15" spans="1:18" x14ac:dyDescent="0.2">
      <c r="A15">
        <v>14</v>
      </c>
      <c r="B15">
        <f>B14+'Månad för månad'!C15-'Månad för månad'!D15</f>
        <v>0</v>
      </c>
      <c r="C15">
        <f>'ROI kalkyl'!C$18/12</f>
        <v>0</v>
      </c>
      <c r="D15">
        <f>B14*'ROI kalkyl'!$C$24/12</f>
        <v>0</v>
      </c>
      <c r="E15" s="12">
        <f>'ROI kalkyl'!C$26*B15/12</f>
        <v>0</v>
      </c>
      <c r="F15" s="12">
        <f>'ROI kalkyl'!C$27*'Månad för månad'!B15/12</f>
        <v>0</v>
      </c>
      <c r="H15">
        <f t="shared" si="1"/>
        <v>0</v>
      </c>
      <c r="I15" s="12">
        <v>0</v>
      </c>
      <c r="J15" s="12">
        <f>'ROI kalkyl'!$C$21</f>
        <v>0</v>
      </c>
      <c r="K15" s="13">
        <f>IF(A15&lt;'ROI kalkyl'!$F$18,('ROI kalkyl'!$C$24)*'Månad för månad'!H15/12,('ROI kalkyl'!$F$25)*'Månad för månad'!H15/12)</f>
        <v>0</v>
      </c>
      <c r="L15" s="13">
        <f>ROUNDUP(IF(A15&lt;'ROI kalkyl'!$F$18,0,H15*'ROI kalkyl'!$F$17),0)</f>
        <v>0</v>
      </c>
      <c r="M15" s="12">
        <f>(H15-L15)*'ROI kalkyl'!$C$26/12+'Månad för månad'!L15*'ROI kalkyl'!$C$26/12*(100%+'ROI kalkyl'!$F$15)</f>
        <v>0</v>
      </c>
      <c r="N15" s="12">
        <f>(H15-L15)*'ROI kalkyl'!$C$27/12+L15*('ROI kalkyl'!$C$26/12*('ROI kalkyl'!$C$15+'ROI kalkyl'!$F$16))</f>
        <v>0</v>
      </c>
      <c r="O15" s="12">
        <f t="shared" si="0"/>
        <v>0</v>
      </c>
      <c r="P15" s="12">
        <f>L15*'ROI kalkyl'!$F$19</f>
        <v>0</v>
      </c>
      <c r="Q15" s="12">
        <f t="shared" si="2"/>
        <v>0</v>
      </c>
      <c r="R15" s="12">
        <f t="shared" si="3"/>
        <v>0</v>
      </c>
    </row>
    <row r="16" spans="1:18" x14ac:dyDescent="0.2">
      <c r="A16">
        <v>15</v>
      </c>
      <c r="B16">
        <f>B15+'Månad för månad'!C16-'Månad för månad'!D16</f>
        <v>0</v>
      </c>
      <c r="C16">
        <f>'ROI kalkyl'!C$18/12</f>
        <v>0</v>
      </c>
      <c r="D16">
        <f>B15*'ROI kalkyl'!$C$24/12</f>
        <v>0</v>
      </c>
      <c r="E16" s="12">
        <f>'ROI kalkyl'!C$26*B16/12</f>
        <v>0</v>
      </c>
      <c r="F16" s="12">
        <f>'ROI kalkyl'!C$27*'Månad för månad'!B16/12</f>
        <v>0</v>
      </c>
      <c r="H16">
        <f t="shared" si="1"/>
        <v>0</v>
      </c>
      <c r="I16" s="12">
        <v>0</v>
      </c>
      <c r="J16" s="12">
        <f>'ROI kalkyl'!$C$21</f>
        <v>0</v>
      </c>
      <c r="K16" s="13">
        <f>IF(A16&lt;'ROI kalkyl'!$F$18,('ROI kalkyl'!$C$24)*'Månad för månad'!H16/12,('ROI kalkyl'!$F$25)*'Månad för månad'!H16/12)</f>
        <v>0</v>
      </c>
      <c r="L16" s="13">
        <f>ROUNDUP(IF(A16&lt;'ROI kalkyl'!$F$18,0,H16*'ROI kalkyl'!$F$17),0)</f>
        <v>0</v>
      </c>
      <c r="M16" s="12">
        <f>(H16-L16)*'ROI kalkyl'!$C$26/12+'Månad för månad'!L16*'ROI kalkyl'!$C$26/12*(100%+'ROI kalkyl'!$F$15)</f>
        <v>0</v>
      </c>
      <c r="N16" s="12">
        <f>(H16-L16)*'ROI kalkyl'!$C$27/12+L16*('ROI kalkyl'!$C$26/12*('ROI kalkyl'!$C$15+'ROI kalkyl'!$F$16))</f>
        <v>0</v>
      </c>
      <c r="O16" s="12">
        <f t="shared" si="0"/>
        <v>0</v>
      </c>
      <c r="P16" s="12">
        <f>L16*'ROI kalkyl'!$F$19</f>
        <v>0</v>
      </c>
      <c r="Q16" s="12">
        <f t="shared" si="2"/>
        <v>0</v>
      </c>
      <c r="R16" s="12">
        <f t="shared" si="3"/>
        <v>0</v>
      </c>
    </row>
    <row r="17" spans="1:18" x14ac:dyDescent="0.2">
      <c r="A17">
        <v>16</v>
      </c>
      <c r="B17">
        <f>B16+'Månad för månad'!C17-'Månad för månad'!D17</f>
        <v>0</v>
      </c>
      <c r="C17">
        <f>'ROI kalkyl'!C$18/12</f>
        <v>0</v>
      </c>
      <c r="D17">
        <f>B16*'ROI kalkyl'!$C$24/12</f>
        <v>0</v>
      </c>
      <c r="E17" s="12">
        <f>'ROI kalkyl'!C$26*B17/12</f>
        <v>0</v>
      </c>
      <c r="F17" s="12">
        <f>'ROI kalkyl'!C$27*'Månad för månad'!B17/12</f>
        <v>0</v>
      </c>
      <c r="H17">
        <f t="shared" si="1"/>
        <v>0</v>
      </c>
      <c r="I17" s="12">
        <v>0</v>
      </c>
      <c r="J17" s="12">
        <f>'ROI kalkyl'!$C$21</f>
        <v>0</v>
      </c>
      <c r="K17" s="13">
        <f>IF(A17&lt;'ROI kalkyl'!$F$18,('ROI kalkyl'!$C$24)*'Månad för månad'!H17/12,('ROI kalkyl'!$F$25)*'Månad för månad'!H17/12)</f>
        <v>0</v>
      </c>
      <c r="L17" s="13">
        <f>ROUNDUP(IF(A17&lt;'ROI kalkyl'!$F$18,0,H17*'ROI kalkyl'!$F$17),0)</f>
        <v>0</v>
      </c>
      <c r="M17" s="12">
        <f>(H17-L17)*'ROI kalkyl'!$C$26/12+'Månad för månad'!L17*'ROI kalkyl'!$C$26/12*(100%+'ROI kalkyl'!$F$15)</f>
        <v>0</v>
      </c>
      <c r="N17" s="12">
        <f>(H17-L17)*'ROI kalkyl'!$C$27/12+L17*('ROI kalkyl'!$C$26/12*('ROI kalkyl'!$C$15+'ROI kalkyl'!$F$16))</f>
        <v>0</v>
      </c>
      <c r="O17" s="12">
        <f t="shared" si="0"/>
        <v>0</v>
      </c>
      <c r="P17" s="12">
        <f>L17*'ROI kalkyl'!$F$19</f>
        <v>0</v>
      </c>
      <c r="Q17" s="12">
        <f t="shared" si="2"/>
        <v>0</v>
      </c>
      <c r="R17" s="12">
        <f t="shared" si="3"/>
        <v>0</v>
      </c>
    </row>
    <row r="18" spans="1:18" x14ac:dyDescent="0.2">
      <c r="A18">
        <v>17</v>
      </c>
      <c r="B18">
        <f>B17+'Månad för månad'!C18-'Månad för månad'!D18</f>
        <v>0</v>
      </c>
      <c r="C18">
        <f>'ROI kalkyl'!C$18/12</f>
        <v>0</v>
      </c>
      <c r="D18">
        <f>B17*'ROI kalkyl'!$C$24/12</f>
        <v>0</v>
      </c>
      <c r="E18" s="12">
        <f>'ROI kalkyl'!C$26*B18/12</f>
        <v>0</v>
      </c>
      <c r="F18" s="12">
        <f>'ROI kalkyl'!C$27*'Månad för månad'!B18/12</f>
        <v>0</v>
      </c>
      <c r="H18">
        <f t="shared" si="1"/>
        <v>0</v>
      </c>
      <c r="I18" s="12">
        <v>0</v>
      </c>
      <c r="J18" s="12">
        <f>'ROI kalkyl'!$C$21</f>
        <v>0</v>
      </c>
      <c r="K18" s="13">
        <f>IF(A18&lt;'ROI kalkyl'!$F$18,('ROI kalkyl'!$C$24)*'Månad för månad'!H18/12,('ROI kalkyl'!$F$25)*'Månad för månad'!H18/12)</f>
        <v>0</v>
      </c>
      <c r="L18" s="13">
        <f>ROUNDUP(IF(A18&lt;'ROI kalkyl'!$F$18,0,H18*'ROI kalkyl'!$F$17),0)</f>
        <v>0</v>
      </c>
      <c r="M18" s="12">
        <f>(H18-L18)*'ROI kalkyl'!$C$26/12+'Månad för månad'!L18*'ROI kalkyl'!$C$26/12*(100%+'ROI kalkyl'!$F$15)</f>
        <v>0</v>
      </c>
      <c r="N18" s="12">
        <f>(H18-L18)*'ROI kalkyl'!$C$27/12+L18*('ROI kalkyl'!$C$26/12*('ROI kalkyl'!$C$15+'ROI kalkyl'!$F$16))</f>
        <v>0</v>
      </c>
      <c r="O18" s="12">
        <f t="shared" si="0"/>
        <v>0</v>
      </c>
      <c r="P18" s="12">
        <f>L18*'ROI kalkyl'!$F$19</f>
        <v>0</v>
      </c>
      <c r="Q18" s="12">
        <f t="shared" si="2"/>
        <v>0</v>
      </c>
      <c r="R18" s="12">
        <f t="shared" si="3"/>
        <v>0</v>
      </c>
    </row>
    <row r="19" spans="1:18" x14ac:dyDescent="0.2">
      <c r="A19">
        <v>18</v>
      </c>
      <c r="B19">
        <f>B18+'Månad för månad'!C19-'Månad för månad'!D19</f>
        <v>0</v>
      </c>
      <c r="C19">
        <f>'ROI kalkyl'!C$18/12</f>
        <v>0</v>
      </c>
      <c r="D19">
        <f>B18*'ROI kalkyl'!$C$24/12</f>
        <v>0</v>
      </c>
      <c r="E19" s="12">
        <f>'ROI kalkyl'!C$26*B19/12</f>
        <v>0</v>
      </c>
      <c r="F19" s="12">
        <f>'ROI kalkyl'!C$27*'Månad för månad'!B19/12</f>
        <v>0</v>
      </c>
      <c r="H19">
        <f t="shared" si="1"/>
        <v>0</v>
      </c>
      <c r="I19" s="12">
        <v>0</v>
      </c>
      <c r="J19" s="12">
        <f>'ROI kalkyl'!$C$21</f>
        <v>0</v>
      </c>
      <c r="K19" s="13">
        <f>IF(A19&lt;'ROI kalkyl'!$F$18,('ROI kalkyl'!$C$24)*'Månad för månad'!H19/12,('ROI kalkyl'!$F$25)*'Månad för månad'!H19/12)</f>
        <v>0</v>
      </c>
      <c r="L19" s="13">
        <f>ROUNDUP(IF(A19&lt;'ROI kalkyl'!$F$18,0,H19*'ROI kalkyl'!$F$17),0)</f>
        <v>0</v>
      </c>
      <c r="M19" s="12">
        <f>(H19-L19)*'ROI kalkyl'!$C$26/12+'Månad för månad'!L19*'ROI kalkyl'!$C$26/12*(100%+'ROI kalkyl'!$F$15)</f>
        <v>0</v>
      </c>
      <c r="N19" s="12">
        <f>(H19-L19)*'ROI kalkyl'!$C$27/12+L19*('ROI kalkyl'!$C$26/12*('ROI kalkyl'!$C$15+'ROI kalkyl'!$F$16))</f>
        <v>0</v>
      </c>
      <c r="O19" s="12">
        <f t="shared" si="0"/>
        <v>0</v>
      </c>
      <c r="P19" s="12">
        <f>L19*'ROI kalkyl'!$F$19</f>
        <v>0</v>
      </c>
      <c r="Q19" s="12">
        <f t="shared" si="2"/>
        <v>0</v>
      </c>
      <c r="R19" s="12">
        <f t="shared" si="3"/>
        <v>0</v>
      </c>
    </row>
    <row r="20" spans="1:18" x14ac:dyDescent="0.2">
      <c r="A20">
        <v>19</v>
      </c>
      <c r="B20">
        <f>B19+'Månad för månad'!C20-'Månad för månad'!D20</f>
        <v>0</v>
      </c>
      <c r="C20">
        <f>'ROI kalkyl'!C$18/12</f>
        <v>0</v>
      </c>
      <c r="D20">
        <f>B19*'ROI kalkyl'!$C$24/12</f>
        <v>0</v>
      </c>
      <c r="E20" s="12">
        <f>'ROI kalkyl'!C$26*B20/12</f>
        <v>0</v>
      </c>
      <c r="F20" s="12">
        <f>'ROI kalkyl'!C$27*'Månad för månad'!B20/12</f>
        <v>0</v>
      </c>
      <c r="H20">
        <f t="shared" si="1"/>
        <v>0</v>
      </c>
      <c r="I20" s="12">
        <v>0</v>
      </c>
      <c r="J20" s="12">
        <f>'ROI kalkyl'!$C$21</f>
        <v>0</v>
      </c>
      <c r="K20" s="13">
        <f>IF(A20&lt;'ROI kalkyl'!$F$18,('ROI kalkyl'!$C$24)*'Månad för månad'!H20/12,('ROI kalkyl'!$F$25)*'Månad för månad'!H20/12)</f>
        <v>0</v>
      </c>
      <c r="L20" s="13">
        <f>ROUNDUP(IF(A20&lt;'ROI kalkyl'!$F$18,0,H20*'ROI kalkyl'!$F$17),0)</f>
        <v>0</v>
      </c>
      <c r="M20" s="12">
        <f>(H20-L20)*'ROI kalkyl'!$C$26/12+'Månad för månad'!L20*'ROI kalkyl'!$C$26/12*(100%+'ROI kalkyl'!$F$15)</f>
        <v>0</v>
      </c>
      <c r="N20" s="12">
        <f>(H20-L20)*'ROI kalkyl'!$C$27/12+L20*('ROI kalkyl'!$C$26/12*('ROI kalkyl'!$C$15+'ROI kalkyl'!$F$16))</f>
        <v>0</v>
      </c>
      <c r="O20" s="12">
        <f t="shared" si="0"/>
        <v>0</v>
      </c>
      <c r="P20" s="12">
        <f>L20*'ROI kalkyl'!$F$19</f>
        <v>0</v>
      </c>
      <c r="Q20" s="12">
        <f t="shared" si="2"/>
        <v>0</v>
      </c>
      <c r="R20" s="12">
        <f t="shared" si="3"/>
        <v>0</v>
      </c>
    </row>
    <row r="21" spans="1:18" x14ac:dyDescent="0.2">
      <c r="A21">
        <v>20</v>
      </c>
      <c r="B21">
        <f>B20+'Månad för månad'!C21-'Månad för månad'!D21</f>
        <v>0</v>
      </c>
      <c r="C21">
        <f>'ROI kalkyl'!C$18/12</f>
        <v>0</v>
      </c>
      <c r="D21">
        <f>B20*'ROI kalkyl'!$C$24/12</f>
        <v>0</v>
      </c>
      <c r="E21" s="12">
        <f>'ROI kalkyl'!C$26*B21/12</f>
        <v>0</v>
      </c>
      <c r="F21" s="12">
        <f>'ROI kalkyl'!C$27*'Månad för månad'!B21/12</f>
        <v>0</v>
      </c>
      <c r="H21">
        <f t="shared" si="1"/>
        <v>0</v>
      </c>
      <c r="I21" s="12">
        <v>0</v>
      </c>
      <c r="J21" s="12">
        <f>'ROI kalkyl'!$C$21</f>
        <v>0</v>
      </c>
      <c r="K21" s="13">
        <f>IF(A21&lt;'ROI kalkyl'!$F$18,('ROI kalkyl'!$C$24)*'Månad för månad'!H21/12,('ROI kalkyl'!$F$25)*'Månad för månad'!H21/12)</f>
        <v>0</v>
      </c>
      <c r="L21" s="13">
        <f>ROUNDUP(IF(A21&lt;'ROI kalkyl'!$F$18,0,H21*'ROI kalkyl'!$F$17),0)</f>
        <v>0</v>
      </c>
      <c r="M21" s="12">
        <f>(H21-L21)*'ROI kalkyl'!$C$26/12+'Månad för månad'!L21*'ROI kalkyl'!$C$26/12*(100%+'ROI kalkyl'!$F$15)</f>
        <v>0</v>
      </c>
      <c r="N21" s="12">
        <f>(H21-L21)*'ROI kalkyl'!$C$27/12+L21*('ROI kalkyl'!$C$26/12*('ROI kalkyl'!$C$15+'ROI kalkyl'!$F$16))</f>
        <v>0</v>
      </c>
      <c r="O21" s="12">
        <f t="shared" si="0"/>
        <v>0</v>
      </c>
      <c r="P21" s="12">
        <f>L21*'ROI kalkyl'!$F$19</f>
        <v>0</v>
      </c>
      <c r="Q21" s="12">
        <f t="shared" si="2"/>
        <v>0</v>
      </c>
      <c r="R21" s="12">
        <f t="shared" si="3"/>
        <v>0</v>
      </c>
    </row>
    <row r="22" spans="1:18" x14ac:dyDescent="0.2">
      <c r="A22">
        <v>21</v>
      </c>
      <c r="B22">
        <f>B21+'Månad för månad'!C22-'Månad för månad'!D22</f>
        <v>0</v>
      </c>
      <c r="C22">
        <f>'ROI kalkyl'!C$18/12</f>
        <v>0</v>
      </c>
      <c r="D22">
        <f>B21*'ROI kalkyl'!$C$24/12</f>
        <v>0</v>
      </c>
      <c r="E22" s="12">
        <f>'ROI kalkyl'!C$26*B22/12</f>
        <v>0</v>
      </c>
      <c r="F22" s="12">
        <f>'ROI kalkyl'!C$27*'Månad för månad'!B22/12</f>
        <v>0</v>
      </c>
      <c r="H22">
        <f t="shared" si="1"/>
        <v>0</v>
      </c>
      <c r="I22" s="12">
        <v>0</v>
      </c>
      <c r="J22" s="12">
        <f>'ROI kalkyl'!$C$21</f>
        <v>0</v>
      </c>
      <c r="K22" s="13">
        <f>IF(A22&lt;'ROI kalkyl'!$F$18,('ROI kalkyl'!$C$24)*'Månad för månad'!H22/12,('ROI kalkyl'!$F$25)*'Månad för månad'!H22/12)</f>
        <v>0</v>
      </c>
      <c r="L22" s="13">
        <f>ROUNDUP(IF(A22&lt;'ROI kalkyl'!$F$18,0,H22*'ROI kalkyl'!$F$17),0)</f>
        <v>0</v>
      </c>
      <c r="M22" s="12">
        <f>(H22-L22)*'ROI kalkyl'!$C$26/12+'Månad för månad'!L22*'ROI kalkyl'!$C$26/12*(100%+'ROI kalkyl'!$F$15)</f>
        <v>0</v>
      </c>
      <c r="N22" s="12">
        <f>(H22-L22)*'ROI kalkyl'!$C$27/12+L22*('ROI kalkyl'!$C$26/12*('ROI kalkyl'!$C$15+'ROI kalkyl'!$F$16))</f>
        <v>0</v>
      </c>
      <c r="O22" s="12">
        <f t="shared" si="0"/>
        <v>0</v>
      </c>
      <c r="P22" s="12">
        <f>L22*'ROI kalkyl'!$F$19</f>
        <v>0</v>
      </c>
      <c r="Q22" s="12">
        <f t="shared" si="2"/>
        <v>0</v>
      </c>
      <c r="R22" s="12">
        <f t="shared" si="3"/>
        <v>0</v>
      </c>
    </row>
    <row r="23" spans="1:18" x14ac:dyDescent="0.2">
      <c r="A23">
        <v>22</v>
      </c>
      <c r="B23">
        <f>B22+'Månad för månad'!C23-'Månad för månad'!D23</f>
        <v>0</v>
      </c>
      <c r="C23">
        <f>'ROI kalkyl'!C$18/12</f>
        <v>0</v>
      </c>
      <c r="D23">
        <f>B22*'ROI kalkyl'!$C$24/12</f>
        <v>0</v>
      </c>
      <c r="E23" s="12">
        <f>'ROI kalkyl'!C$26*B23/12</f>
        <v>0</v>
      </c>
      <c r="F23" s="12">
        <f>'ROI kalkyl'!C$27*'Månad för månad'!B23/12</f>
        <v>0</v>
      </c>
      <c r="H23">
        <f t="shared" si="1"/>
        <v>0</v>
      </c>
      <c r="I23" s="12">
        <v>0</v>
      </c>
      <c r="J23" s="12">
        <f>'ROI kalkyl'!$C$21</f>
        <v>0</v>
      </c>
      <c r="K23" s="13">
        <f>IF(A23&lt;'ROI kalkyl'!$F$18,('ROI kalkyl'!$C$24)*'Månad för månad'!H23/12,('ROI kalkyl'!$F$25)*'Månad för månad'!H23/12)</f>
        <v>0</v>
      </c>
      <c r="L23" s="13">
        <f>ROUNDUP(IF(A23&lt;'ROI kalkyl'!$F$18,0,H23*'ROI kalkyl'!$F$17),0)</f>
        <v>0</v>
      </c>
      <c r="M23" s="12">
        <f>(H23-L23)*'ROI kalkyl'!$C$26/12+'Månad för månad'!L23*'ROI kalkyl'!$C$26/12*(100%+'ROI kalkyl'!$F$15)</f>
        <v>0</v>
      </c>
      <c r="N23" s="12">
        <f>(H23-L23)*'ROI kalkyl'!$C$27/12+L23*('ROI kalkyl'!$C$26/12*('ROI kalkyl'!$C$15+'ROI kalkyl'!$F$16))</f>
        <v>0</v>
      </c>
      <c r="O23" s="12">
        <f t="shared" si="0"/>
        <v>0</v>
      </c>
      <c r="P23" s="12">
        <f>L23*'ROI kalkyl'!$F$19</f>
        <v>0</v>
      </c>
      <c r="Q23" s="12">
        <f t="shared" si="2"/>
        <v>0</v>
      </c>
      <c r="R23" s="12">
        <f t="shared" si="3"/>
        <v>0</v>
      </c>
    </row>
    <row r="24" spans="1:18" x14ac:dyDescent="0.2">
      <c r="A24">
        <v>23</v>
      </c>
      <c r="B24">
        <f>B23+'Månad för månad'!C24-'Månad för månad'!D24</f>
        <v>0</v>
      </c>
      <c r="C24">
        <f>'ROI kalkyl'!C$18/12</f>
        <v>0</v>
      </c>
      <c r="D24">
        <f>B23*'ROI kalkyl'!$C$24/12</f>
        <v>0</v>
      </c>
      <c r="E24" s="12">
        <f>'ROI kalkyl'!C$26*B24/12</f>
        <v>0</v>
      </c>
      <c r="F24" s="12">
        <f>'ROI kalkyl'!C$27*'Månad för månad'!B24/12</f>
        <v>0</v>
      </c>
      <c r="H24">
        <f t="shared" si="1"/>
        <v>0</v>
      </c>
      <c r="I24" s="12">
        <v>0</v>
      </c>
      <c r="J24" s="12">
        <f>'ROI kalkyl'!$C$21</f>
        <v>0</v>
      </c>
      <c r="K24" s="13">
        <f>IF(A24&lt;'ROI kalkyl'!$F$18,('ROI kalkyl'!$C$24)*'Månad för månad'!H24/12,('ROI kalkyl'!$F$25)*'Månad för månad'!H24/12)</f>
        <v>0</v>
      </c>
      <c r="L24" s="13">
        <f>ROUNDUP(IF(A24&lt;'ROI kalkyl'!$F$18,0,H24*'ROI kalkyl'!$F$17),0)</f>
        <v>0</v>
      </c>
      <c r="M24" s="12">
        <f>(H24-L24)*'ROI kalkyl'!$C$26/12+'Månad för månad'!L24*'ROI kalkyl'!$C$26/12*(100%+'ROI kalkyl'!$F$15)</f>
        <v>0</v>
      </c>
      <c r="N24" s="12">
        <f>(H24-L24)*'ROI kalkyl'!$C$27/12+L24*('ROI kalkyl'!$C$26/12*('ROI kalkyl'!$C$15+'ROI kalkyl'!$F$16))</f>
        <v>0</v>
      </c>
      <c r="O24" s="12">
        <f t="shared" si="0"/>
        <v>0</v>
      </c>
      <c r="P24" s="12">
        <f>L24*'ROI kalkyl'!$F$19</f>
        <v>0</v>
      </c>
      <c r="Q24" s="12">
        <f t="shared" si="2"/>
        <v>0</v>
      </c>
      <c r="R24" s="12">
        <f t="shared" si="3"/>
        <v>0</v>
      </c>
    </row>
    <row r="25" spans="1:18" x14ac:dyDescent="0.2">
      <c r="A25">
        <v>24</v>
      </c>
      <c r="B25">
        <f>B24+'Månad för månad'!C25-'Månad för månad'!D25</f>
        <v>0</v>
      </c>
      <c r="C25">
        <f>'ROI kalkyl'!C$18/12</f>
        <v>0</v>
      </c>
      <c r="D25">
        <f>B24*'ROI kalkyl'!$C$24/12</f>
        <v>0</v>
      </c>
      <c r="E25" s="12">
        <f>'ROI kalkyl'!C$26*B25/12</f>
        <v>0</v>
      </c>
      <c r="F25" s="12">
        <f>'ROI kalkyl'!C$27*'Månad för månad'!B25/12</f>
        <v>0</v>
      </c>
      <c r="H25">
        <f t="shared" si="1"/>
        <v>0</v>
      </c>
      <c r="I25" s="12">
        <v>0</v>
      </c>
      <c r="J25" s="12">
        <f>'ROI kalkyl'!$C$21</f>
        <v>0</v>
      </c>
      <c r="K25" s="13">
        <f>IF(A25&lt;'ROI kalkyl'!$F$18,('ROI kalkyl'!$C$24)*'Månad för månad'!H25/12,('ROI kalkyl'!$F$25)*'Månad för månad'!H25/12)</f>
        <v>0</v>
      </c>
      <c r="L25" s="13">
        <f>ROUNDUP(IF(A25&lt;'ROI kalkyl'!$F$18,0,H25*'ROI kalkyl'!$F$17),0)</f>
        <v>0</v>
      </c>
      <c r="M25" s="12">
        <f>(H25-L25)*'ROI kalkyl'!$C$26/12+'Månad för månad'!L25*'ROI kalkyl'!$C$26/12*(100%+'ROI kalkyl'!$F$15)</f>
        <v>0</v>
      </c>
      <c r="N25" s="12">
        <f>(H25-L25)*'ROI kalkyl'!$C$27/12+L25*('ROI kalkyl'!$C$26/12*('ROI kalkyl'!$C$15+'ROI kalkyl'!$F$16))</f>
        <v>0</v>
      </c>
      <c r="O25" s="12">
        <f t="shared" si="0"/>
        <v>0</v>
      </c>
      <c r="P25" s="12">
        <f>L25*'ROI kalkyl'!$F$19</f>
        <v>0</v>
      </c>
      <c r="Q25" s="12">
        <f t="shared" si="2"/>
        <v>0</v>
      </c>
      <c r="R25" s="12">
        <f t="shared" si="3"/>
        <v>0</v>
      </c>
    </row>
    <row r="26" spans="1:18" x14ac:dyDescent="0.2">
      <c r="A26">
        <v>25</v>
      </c>
      <c r="B26">
        <f>B25+'Månad för månad'!C26-'Månad för månad'!D26</f>
        <v>0</v>
      </c>
      <c r="C26">
        <f>'ROI kalkyl'!C$18/12</f>
        <v>0</v>
      </c>
      <c r="D26">
        <f>B25*'ROI kalkyl'!$C$24/12</f>
        <v>0</v>
      </c>
      <c r="E26" s="12">
        <f>'ROI kalkyl'!C$26*B26/12</f>
        <v>0</v>
      </c>
      <c r="F26" s="12">
        <f>'ROI kalkyl'!C$27*'Månad för månad'!B26/12</f>
        <v>0</v>
      </c>
      <c r="H26">
        <f t="shared" si="1"/>
        <v>0</v>
      </c>
      <c r="I26" s="12">
        <v>0</v>
      </c>
      <c r="J26" s="12">
        <f>'ROI kalkyl'!$C$21</f>
        <v>0</v>
      </c>
      <c r="K26" s="13">
        <f>IF(A26&lt;'ROI kalkyl'!$F$18,('ROI kalkyl'!$C$24)*'Månad för månad'!H26/12,('ROI kalkyl'!$F$25)*'Månad för månad'!H26/12)</f>
        <v>0</v>
      </c>
      <c r="L26" s="13">
        <f>ROUNDUP(IF(A26&lt;'ROI kalkyl'!$F$18,0,H26*'ROI kalkyl'!$F$17),0)</f>
        <v>0</v>
      </c>
      <c r="M26" s="12">
        <f>(H26-L26)*'ROI kalkyl'!$C$26/12+'Månad för månad'!L26*'ROI kalkyl'!$C$26/12*(100%+'ROI kalkyl'!$F$15)</f>
        <v>0</v>
      </c>
      <c r="N26" s="12">
        <f>(H26-L26)*'ROI kalkyl'!$C$27/12+L26*('ROI kalkyl'!$C$26/12*('ROI kalkyl'!$C$15+'ROI kalkyl'!$F$16))</f>
        <v>0</v>
      </c>
      <c r="O26" s="12">
        <f t="shared" si="0"/>
        <v>0</v>
      </c>
      <c r="P26" s="12">
        <f>L26*'ROI kalkyl'!$F$19</f>
        <v>0</v>
      </c>
      <c r="Q26" s="12">
        <f t="shared" si="2"/>
        <v>0</v>
      </c>
      <c r="R26" s="12">
        <f t="shared" si="3"/>
        <v>0</v>
      </c>
    </row>
    <row r="27" spans="1:18" x14ac:dyDescent="0.2">
      <c r="A27">
        <v>26</v>
      </c>
      <c r="B27">
        <f>B26+'Månad för månad'!C27-'Månad för månad'!D27</f>
        <v>0</v>
      </c>
      <c r="C27">
        <f>'ROI kalkyl'!C$18/12</f>
        <v>0</v>
      </c>
      <c r="D27">
        <f>B26*'ROI kalkyl'!$C$24/12</f>
        <v>0</v>
      </c>
      <c r="E27" s="12">
        <f>'ROI kalkyl'!C$26*B27/12</f>
        <v>0</v>
      </c>
      <c r="F27" s="12">
        <f>'ROI kalkyl'!C$27*'Månad för månad'!B27/12</f>
        <v>0</v>
      </c>
      <c r="H27">
        <f t="shared" si="1"/>
        <v>0</v>
      </c>
      <c r="I27" s="12">
        <v>0</v>
      </c>
      <c r="J27" s="12">
        <f>'ROI kalkyl'!$C$21</f>
        <v>0</v>
      </c>
      <c r="K27" s="13">
        <f>IF(A27&lt;'ROI kalkyl'!$F$18,('ROI kalkyl'!$C$24)*'Månad för månad'!H27/12,('ROI kalkyl'!$F$25)*'Månad för månad'!H27/12)</f>
        <v>0</v>
      </c>
      <c r="L27" s="13">
        <f>ROUNDUP(IF(A27&lt;'ROI kalkyl'!$F$18,0,H27*'ROI kalkyl'!$F$17),0)</f>
        <v>0</v>
      </c>
      <c r="M27" s="12">
        <f>(H27-L27)*'ROI kalkyl'!$C$26/12+'Månad för månad'!L27*'ROI kalkyl'!$C$26/12*(100%+'ROI kalkyl'!$F$15)</f>
        <v>0</v>
      </c>
      <c r="N27" s="12">
        <f>(H27-L27)*'ROI kalkyl'!$C$27/12+L27*('ROI kalkyl'!$C$26/12*('ROI kalkyl'!$C$15+'ROI kalkyl'!$F$16))</f>
        <v>0</v>
      </c>
      <c r="O27" s="12">
        <f t="shared" si="0"/>
        <v>0</v>
      </c>
      <c r="P27" s="12">
        <f>L27*'ROI kalkyl'!$F$19</f>
        <v>0</v>
      </c>
      <c r="Q27" s="12">
        <f t="shared" si="2"/>
        <v>0</v>
      </c>
      <c r="R27" s="12">
        <f t="shared" si="3"/>
        <v>0</v>
      </c>
    </row>
    <row r="28" spans="1:18" x14ac:dyDescent="0.2">
      <c r="A28">
        <v>27</v>
      </c>
      <c r="B28">
        <f>B27+'Månad för månad'!C28-'Månad för månad'!D28</f>
        <v>0</v>
      </c>
      <c r="C28">
        <f>'ROI kalkyl'!C$18/12</f>
        <v>0</v>
      </c>
      <c r="D28">
        <f>B27*'ROI kalkyl'!$C$24/12</f>
        <v>0</v>
      </c>
      <c r="E28" s="12">
        <f>'ROI kalkyl'!C$26*B28/12</f>
        <v>0</v>
      </c>
      <c r="F28" s="12">
        <f>'ROI kalkyl'!C$27*'Månad för månad'!B28/12</f>
        <v>0</v>
      </c>
      <c r="H28">
        <f t="shared" si="1"/>
        <v>0</v>
      </c>
      <c r="I28" s="12">
        <v>0</v>
      </c>
      <c r="J28" s="12">
        <f>'ROI kalkyl'!$C$21</f>
        <v>0</v>
      </c>
      <c r="K28" s="13">
        <f>IF(A28&lt;'ROI kalkyl'!$F$18,('ROI kalkyl'!$C$24)*'Månad för månad'!H28/12,('ROI kalkyl'!$F$25)*'Månad för månad'!H28/12)</f>
        <v>0</v>
      </c>
      <c r="L28" s="13">
        <f>ROUNDUP(IF(A28&lt;'ROI kalkyl'!$F$18,0,H28*'ROI kalkyl'!$F$17),0)</f>
        <v>0</v>
      </c>
      <c r="M28" s="12">
        <f>(H28-L28)*'ROI kalkyl'!$C$26/12+'Månad för månad'!L28*'ROI kalkyl'!$C$26/12*(100%+'ROI kalkyl'!$F$15)</f>
        <v>0</v>
      </c>
      <c r="N28" s="12">
        <f>(H28-L28)*'ROI kalkyl'!$C$27/12+L28*('ROI kalkyl'!$C$26/12*('ROI kalkyl'!$C$15+'ROI kalkyl'!$F$16))</f>
        <v>0</v>
      </c>
      <c r="O28" s="12">
        <f t="shared" si="0"/>
        <v>0</v>
      </c>
      <c r="P28" s="12">
        <f>L28*'ROI kalkyl'!$F$19</f>
        <v>0</v>
      </c>
      <c r="Q28" s="12">
        <f t="shared" si="2"/>
        <v>0</v>
      </c>
      <c r="R28" s="12">
        <f t="shared" si="3"/>
        <v>0</v>
      </c>
    </row>
    <row r="29" spans="1:18" x14ac:dyDescent="0.2">
      <c r="A29">
        <v>28</v>
      </c>
      <c r="B29">
        <f>B28+'Månad för månad'!C29-'Månad för månad'!D29</f>
        <v>0</v>
      </c>
      <c r="C29">
        <f>'ROI kalkyl'!C$18/12</f>
        <v>0</v>
      </c>
      <c r="D29">
        <f>B28*'ROI kalkyl'!$C$24/12</f>
        <v>0</v>
      </c>
      <c r="E29" s="12">
        <f>'ROI kalkyl'!C$26*B29/12</f>
        <v>0</v>
      </c>
      <c r="F29" s="12">
        <f>'ROI kalkyl'!C$27*'Månad för månad'!B29/12</f>
        <v>0</v>
      </c>
      <c r="H29">
        <f t="shared" ref="H29:H61" si="4">H28+C28-K28</f>
        <v>0</v>
      </c>
      <c r="I29" s="12">
        <v>0</v>
      </c>
      <c r="J29" s="12">
        <f>'ROI kalkyl'!$C$21</f>
        <v>0</v>
      </c>
      <c r="K29" s="13">
        <f>IF(A29&lt;'ROI kalkyl'!$F$18,('ROI kalkyl'!$C$24)*'Månad för månad'!H29/12,('ROI kalkyl'!$F$25)*'Månad för månad'!H29/12)</f>
        <v>0</v>
      </c>
      <c r="L29" s="13">
        <f>ROUNDUP(IF(A29&lt;'ROI kalkyl'!$F$18,0,H29*'ROI kalkyl'!$F$17),0)</f>
        <v>0</v>
      </c>
      <c r="M29" s="12">
        <f>(H29-L29)*'ROI kalkyl'!$C$26/12+'Månad för månad'!L29*'ROI kalkyl'!$C$26/12*(100%+'ROI kalkyl'!$F$15)</f>
        <v>0</v>
      </c>
      <c r="N29" s="12">
        <f>(H29-L29)*'ROI kalkyl'!$C$27/12+L29*('ROI kalkyl'!$C$26/12*('ROI kalkyl'!$C$15+'ROI kalkyl'!$F$16))</f>
        <v>0</v>
      </c>
      <c r="O29" s="12">
        <f t="shared" ref="O29:O61" si="5">N29-F29</f>
        <v>0</v>
      </c>
      <c r="P29" s="12">
        <f>L29*'ROI kalkyl'!$F$19</f>
        <v>0</v>
      </c>
      <c r="Q29" s="12">
        <f t="shared" ref="Q29:Q61" si="6">Q28+P29+O29</f>
        <v>0</v>
      </c>
      <c r="R29" s="12">
        <f t="shared" ref="R29:R61" si="7">R28+I29+J29</f>
        <v>0</v>
      </c>
    </row>
    <row r="30" spans="1:18" x14ac:dyDescent="0.2">
      <c r="A30">
        <v>29</v>
      </c>
      <c r="B30">
        <f>B29+'Månad för månad'!C30-'Månad för månad'!D30</f>
        <v>0</v>
      </c>
      <c r="C30">
        <f>'ROI kalkyl'!C$18/12</f>
        <v>0</v>
      </c>
      <c r="D30">
        <f>B29*'ROI kalkyl'!$C$24/12</f>
        <v>0</v>
      </c>
      <c r="E30" s="12">
        <f>'ROI kalkyl'!C$26*B30/12</f>
        <v>0</v>
      </c>
      <c r="F30" s="12">
        <f>'ROI kalkyl'!C$27*'Månad för månad'!B30/12</f>
        <v>0</v>
      </c>
      <c r="H30">
        <f t="shared" si="4"/>
        <v>0</v>
      </c>
      <c r="I30" s="12">
        <v>0</v>
      </c>
      <c r="J30" s="12">
        <f>'ROI kalkyl'!$C$21</f>
        <v>0</v>
      </c>
      <c r="K30" s="13">
        <f>IF(A30&lt;'ROI kalkyl'!$F$18,('ROI kalkyl'!$C$24)*'Månad för månad'!H30/12,('ROI kalkyl'!$F$25)*'Månad för månad'!H30/12)</f>
        <v>0</v>
      </c>
      <c r="L30" s="13">
        <f>ROUNDUP(IF(A30&lt;'ROI kalkyl'!$F$18,0,H30*'ROI kalkyl'!$F$17),0)</f>
        <v>0</v>
      </c>
      <c r="M30" s="12">
        <f>(H30-L30)*'ROI kalkyl'!$C$26/12+'Månad för månad'!L30*'ROI kalkyl'!$C$26/12*(100%+'ROI kalkyl'!$F$15)</f>
        <v>0</v>
      </c>
      <c r="N30" s="12">
        <f>(H30-L30)*'ROI kalkyl'!$C$27/12+L30*('ROI kalkyl'!$C$26/12*('ROI kalkyl'!$C$15+'ROI kalkyl'!$F$16))</f>
        <v>0</v>
      </c>
      <c r="O30" s="12">
        <f t="shared" si="5"/>
        <v>0</v>
      </c>
      <c r="P30" s="12">
        <f>L30*'ROI kalkyl'!$F$19</f>
        <v>0</v>
      </c>
      <c r="Q30" s="12">
        <f t="shared" si="6"/>
        <v>0</v>
      </c>
      <c r="R30" s="12">
        <f t="shared" si="7"/>
        <v>0</v>
      </c>
    </row>
    <row r="31" spans="1:18" x14ac:dyDescent="0.2">
      <c r="A31">
        <v>30</v>
      </c>
      <c r="B31">
        <f>B30+'Månad för månad'!C31-'Månad för månad'!D31</f>
        <v>0</v>
      </c>
      <c r="C31">
        <f>'ROI kalkyl'!C$18/12</f>
        <v>0</v>
      </c>
      <c r="D31">
        <f>B30*'ROI kalkyl'!$C$24/12</f>
        <v>0</v>
      </c>
      <c r="E31" s="12">
        <f>'ROI kalkyl'!C$26*B31/12</f>
        <v>0</v>
      </c>
      <c r="F31" s="12">
        <f>'ROI kalkyl'!C$27*'Månad för månad'!B31/12</f>
        <v>0</v>
      </c>
      <c r="H31">
        <f t="shared" si="4"/>
        <v>0</v>
      </c>
      <c r="I31" s="12">
        <v>0</v>
      </c>
      <c r="J31" s="12">
        <f>'ROI kalkyl'!$C$21</f>
        <v>0</v>
      </c>
      <c r="K31" s="13">
        <f>IF(A31&lt;'ROI kalkyl'!$F$18,('ROI kalkyl'!$C$24)*'Månad för månad'!H31/12,('ROI kalkyl'!$F$25)*'Månad för månad'!H31/12)</f>
        <v>0</v>
      </c>
      <c r="L31" s="13">
        <f>ROUNDUP(IF(A31&lt;'ROI kalkyl'!$F$18,0,H31*'ROI kalkyl'!$F$17),0)</f>
        <v>0</v>
      </c>
      <c r="M31" s="12">
        <f>(H31-L31)*'ROI kalkyl'!$C$26/12+'Månad för månad'!L31*'ROI kalkyl'!$C$26/12*(100%+'ROI kalkyl'!$F$15)</f>
        <v>0</v>
      </c>
      <c r="N31" s="12">
        <f>(H31-L31)*'ROI kalkyl'!$C$27/12+L31*('ROI kalkyl'!$C$26/12*('ROI kalkyl'!$C$15+'ROI kalkyl'!$F$16))</f>
        <v>0</v>
      </c>
      <c r="O31" s="12">
        <f t="shared" si="5"/>
        <v>0</v>
      </c>
      <c r="P31" s="12">
        <f>L31*'ROI kalkyl'!$F$19</f>
        <v>0</v>
      </c>
      <c r="Q31" s="12">
        <f t="shared" si="6"/>
        <v>0</v>
      </c>
      <c r="R31" s="12">
        <f t="shared" si="7"/>
        <v>0</v>
      </c>
    </row>
    <row r="32" spans="1:18" x14ac:dyDescent="0.2">
      <c r="A32">
        <v>31</v>
      </c>
      <c r="B32">
        <f>B31+'Månad för månad'!C32-'Månad för månad'!D32</f>
        <v>0</v>
      </c>
      <c r="C32">
        <f>'ROI kalkyl'!C$18/12</f>
        <v>0</v>
      </c>
      <c r="D32">
        <f>B31*'ROI kalkyl'!$C$24/12</f>
        <v>0</v>
      </c>
      <c r="E32" s="12">
        <f>'ROI kalkyl'!C$26*B32/12</f>
        <v>0</v>
      </c>
      <c r="F32" s="12">
        <f>'ROI kalkyl'!C$27*'Månad för månad'!B32/12</f>
        <v>0</v>
      </c>
      <c r="H32">
        <f t="shared" si="4"/>
        <v>0</v>
      </c>
      <c r="I32" s="12">
        <v>0</v>
      </c>
      <c r="J32" s="12">
        <f>'ROI kalkyl'!$C$21</f>
        <v>0</v>
      </c>
      <c r="K32" s="13">
        <f>IF(A32&lt;'ROI kalkyl'!$F$18,('ROI kalkyl'!$C$24)*'Månad för månad'!H32/12,('ROI kalkyl'!$F$25)*'Månad för månad'!H32/12)</f>
        <v>0</v>
      </c>
      <c r="L32" s="13">
        <f>ROUNDUP(IF(A32&lt;'ROI kalkyl'!$F$18,0,H32*'ROI kalkyl'!$F$17),0)</f>
        <v>0</v>
      </c>
      <c r="M32" s="12">
        <f>(H32-L32)*'ROI kalkyl'!$C$26/12+'Månad för månad'!L32*'ROI kalkyl'!$C$26/12*(100%+'ROI kalkyl'!$F$15)</f>
        <v>0</v>
      </c>
      <c r="N32" s="12">
        <f>(H32-L32)*'ROI kalkyl'!$C$27/12+L32*('ROI kalkyl'!$C$26/12*('ROI kalkyl'!$C$15+'ROI kalkyl'!$F$16))</f>
        <v>0</v>
      </c>
      <c r="O32" s="12">
        <f t="shared" si="5"/>
        <v>0</v>
      </c>
      <c r="P32" s="12">
        <f>L32*'ROI kalkyl'!$F$19</f>
        <v>0</v>
      </c>
      <c r="Q32" s="12">
        <f t="shared" si="6"/>
        <v>0</v>
      </c>
      <c r="R32" s="12">
        <f t="shared" si="7"/>
        <v>0</v>
      </c>
    </row>
    <row r="33" spans="1:18" x14ac:dyDescent="0.2">
      <c r="A33">
        <v>32</v>
      </c>
      <c r="B33">
        <f>B32+'Månad för månad'!C33-'Månad för månad'!D33</f>
        <v>0</v>
      </c>
      <c r="C33">
        <f>'ROI kalkyl'!C$18/12</f>
        <v>0</v>
      </c>
      <c r="D33">
        <f>B32*'ROI kalkyl'!$C$24/12</f>
        <v>0</v>
      </c>
      <c r="E33" s="12">
        <f>'ROI kalkyl'!C$26*B33/12</f>
        <v>0</v>
      </c>
      <c r="F33" s="12">
        <f>'ROI kalkyl'!C$27*'Månad för månad'!B33/12</f>
        <v>0</v>
      </c>
      <c r="H33">
        <f t="shared" si="4"/>
        <v>0</v>
      </c>
      <c r="I33" s="12">
        <v>0</v>
      </c>
      <c r="J33" s="12">
        <f>'ROI kalkyl'!$C$21</f>
        <v>0</v>
      </c>
      <c r="K33" s="13">
        <f>IF(A33&lt;'ROI kalkyl'!$F$18,('ROI kalkyl'!$C$24)*'Månad för månad'!H33/12,('ROI kalkyl'!$F$25)*'Månad för månad'!H33/12)</f>
        <v>0</v>
      </c>
      <c r="L33" s="13">
        <f>ROUNDUP(IF(A33&lt;'ROI kalkyl'!$F$18,0,H33*'ROI kalkyl'!$F$17),0)</f>
        <v>0</v>
      </c>
      <c r="M33" s="12">
        <f>(H33-L33)*'ROI kalkyl'!$C$26/12+'Månad för månad'!L33*'ROI kalkyl'!$C$26/12*(100%+'ROI kalkyl'!$F$15)</f>
        <v>0</v>
      </c>
      <c r="N33" s="12">
        <f>(H33-L33)*'ROI kalkyl'!$C$27/12+L33*('ROI kalkyl'!$C$26/12*('ROI kalkyl'!$C$15+'ROI kalkyl'!$F$16))</f>
        <v>0</v>
      </c>
      <c r="O33" s="12">
        <f t="shared" si="5"/>
        <v>0</v>
      </c>
      <c r="P33" s="12">
        <f>L33*'ROI kalkyl'!$F$19</f>
        <v>0</v>
      </c>
      <c r="Q33" s="12">
        <f t="shared" si="6"/>
        <v>0</v>
      </c>
      <c r="R33" s="12">
        <f t="shared" si="7"/>
        <v>0</v>
      </c>
    </row>
    <row r="34" spans="1:18" x14ac:dyDescent="0.2">
      <c r="A34">
        <v>33</v>
      </c>
      <c r="B34">
        <f>B33+'Månad för månad'!C34-'Månad för månad'!D34</f>
        <v>0</v>
      </c>
      <c r="C34">
        <f>'ROI kalkyl'!C$18/12</f>
        <v>0</v>
      </c>
      <c r="D34">
        <f>B33*'ROI kalkyl'!$C$24/12</f>
        <v>0</v>
      </c>
      <c r="E34" s="12">
        <f>'ROI kalkyl'!C$26*B34/12</f>
        <v>0</v>
      </c>
      <c r="F34" s="12">
        <f>'ROI kalkyl'!C$27*'Månad för månad'!B34/12</f>
        <v>0</v>
      </c>
      <c r="H34">
        <f t="shared" si="4"/>
        <v>0</v>
      </c>
      <c r="I34" s="12">
        <v>0</v>
      </c>
      <c r="J34" s="12">
        <f>'ROI kalkyl'!$C$21</f>
        <v>0</v>
      </c>
      <c r="K34" s="13">
        <f>IF(A34&lt;'ROI kalkyl'!$F$18,('ROI kalkyl'!$C$24)*'Månad för månad'!H34/12,('ROI kalkyl'!$F$25)*'Månad för månad'!H34/12)</f>
        <v>0</v>
      </c>
      <c r="L34" s="13">
        <f>ROUNDUP(IF(A34&lt;'ROI kalkyl'!$F$18,0,H34*'ROI kalkyl'!$F$17),0)</f>
        <v>0</v>
      </c>
      <c r="M34" s="12">
        <f>(H34-L34)*'ROI kalkyl'!$C$26/12+'Månad för månad'!L34*'ROI kalkyl'!$C$26/12*(100%+'ROI kalkyl'!$F$15)</f>
        <v>0</v>
      </c>
      <c r="N34" s="12">
        <f>(H34-L34)*'ROI kalkyl'!$C$27/12+L34*('ROI kalkyl'!$C$26/12*('ROI kalkyl'!$C$15+'ROI kalkyl'!$F$16))</f>
        <v>0</v>
      </c>
      <c r="O34" s="12">
        <f t="shared" si="5"/>
        <v>0</v>
      </c>
      <c r="P34" s="12">
        <f>L34*'ROI kalkyl'!$F$19</f>
        <v>0</v>
      </c>
      <c r="Q34" s="12">
        <f t="shared" si="6"/>
        <v>0</v>
      </c>
      <c r="R34" s="12">
        <f t="shared" si="7"/>
        <v>0</v>
      </c>
    </row>
    <row r="35" spans="1:18" x14ac:dyDescent="0.2">
      <c r="A35">
        <v>34</v>
      </c>
      <c r="B35">
        <f>B34+'Månad för månad'!C35-'Månad för månad'!D35</f>
        <v>0</v>
      </c>
      <c r="C35">
        <f>'ROI kalkyl'!C$18/12</f>
        <v>0</v>
      </c>
      <c r="D35">
        <f>B34*'ROI kalkyl'!$C$24/12</f>
        <v>0</v>
      </c>
      <c r="E35" s="12">
        <f>'ROI kalkyl'!C$26*B35/12</f>
        <v>0</v>
      </c>
      <c r="F35" s="12">
        <f>'ROI kalkyl'!C$27*'Månad för månad'!B35/12</f>
        <v>0</v>
      </c>
      <c r="H35">
        <f t="shared" si="4"/>
        <v>0</v>
      </c>
      <c r="I35" s="12">
        <v>0</v>
      </c>
      <c r="J35" s="12">
        <f>'ROI kalkyl'!$C$21</f>
        <v>0</v>
      </c>
      <c r="K35" s="13">
        <f>IF(A35&lt;'ROI kalkyl'!$F$18,('ROI kalkyl'!$C$24)*'Månad för månad'!H35/12,('ROI kalkyl'!$F$25)*'Månad för månad'!H35/12)</f>
        <v>0</v>
      </c>
      <c r="L35" s="13">
        <f>ROUNDUP(IF(A35&lt;'ROI kalkyl'!$F$18,0,H35*'ROI kalkyl'!$F$17),0)</f>
        <v>0</v>
      </c>
      <c r="M35" s="12">
        <f>(H35-L35)*'ROI kalkyl'!$C$26/12+'Månad för månad'!L35*'ROI kalkyl'!$C$26/12*(100%+'ROI kalkyl'!$F$15)</f>
        <v>0</v>
      </c>
      <c r="N35" s="12">
        <f>(H35-L35)*'ROI kalkyl'!$C$27/12+L35*('ROI kalkyl'!$C$26/12*('ROI kalkyl'!$C$15+'ROI kalkyl'!$F$16))</f>
        <v>0</v>
      </c>
      <c r="O35" s="12">
        <f t="shared" si="5"/>
        <v>0</v>
      </c>
      <c r="P35" s="12">
        <f>L35*'ROI kalkyl'!$F$19</f>
        <v>0</v>
      </c>
      <c r="Q35" s="12">
        <f t="shared" si="6"/>
        <v>0</v>
      </c>
      <c r="R35" s="12">
        <f t="shared" si="7"/>
        <v>0</v>
      </c>
    </row>
    <row r="36" spans="1:18" x14ac:dyDescent="0.2">
      <c r="A36">
        <v>35</v>
      </c>
      <c r="B36">
        <f>B35+'Månad för månad'!C36-'Månad för månad'!D36</f>
        <v>0</v>
      </c>
      <c r="C36">
        <f>'ROI kalkyl'!C$18/12</f>
        <v>0</v>
      </c>
      <c r="D36">
        <f>B35*'ROI kalkyl'!$C$24/12</f>
        <v>0</v>
      </c>
      <c r="E36" s="12">
        <f>'ROI kalkyl'!C$26*B36/12</f>
        <v>0</v>
      </c>
      <c r="F36" s="12">
        <f>'ROI kalkyl'!C$27*'Månad för månad'!B36/12</f>
        <v>0</v>
      </c>
      <c r="H36">
        <f t="shared" si="4"/>
        <v>0</v>
      </c>
      <c r="I36" s="12">
        <v>0</v>
      </c>
      <c r="J36" s="12">
        <f>'ROI kalkyl'!$C$21</f>
        <v>0</v>
      </c>
      <c r="K36" s="13">
        <f>IF(A36&lt;'ROI kalkyl'!$F$18,('ROI kalkyl'!$C$24)*'Månad för månad'!H36/12,('ROI kalkyl'!$F$25)*'Månad för månad'!H36/12)</f>
        <v>0</v>
      </c>
      <c r="L36" s="13">
        <f>ROUNDUP(IF(A36&lt;'ROI kalkyl'!$F$18,0,H36*'ROI kalkyl'!$F$17),0)</f>
        <v>0</v>
      </c>
      <c r="M36" s="12">
        <f>(H36-L36)*'ROI kalkyl'!$C$26/12+'Månad för månad'!L36*'ROI kalkyl'!$C$26/12*(100%+'ROI kalkyl'!$F$15)</f>
        <v>0</v>
      </c>
      <c r="N36" s="12">
        <f>(H36-L36)*'ROI kalkyl'!$C$27/12+L36*('ROI kalkyl'!$C$26/12*('ROI kalkyl'!$C$15+'ROI kalkyl'!$F$16))</f>
        <v>0</v>
      </c>
      <c r="O36" s="12">
        <f t="shared" si="5"/>
        <v>0</v>
      </c>
      <c r="P36" s="12">
        <f>L36*'ROI kalkyl'!$F$19</f>
        <v>0</v>
      </c>
      <c r="Q36" s="12">
        <f t="shared" si="6"/>
        <v>0</v>
      </c>
      <c r="R36" s="12">
        <f t="shared" si="7"/>
        <v>0</v>
      </c>
    </row>
    <row r="37" spans="1:18" x14ac:dyDescent="0.2">
      <c r="A37">
        <v>36</v>
      </c>
      <c r="B37">
        <f>B36+'Månad för månad'!C37-'Månad för månad'!D37</f>
        <v>0</v>
      </c>
      <c r="C37">
        <f>'ROI kalkyl'!C$18/12</f>
        <v>0</v>
      </c>
      <c r="D37">
        <f>B36*'ROI kalkyl'!$C$24/12</f>
        <v>0</v>
      </c>
      <c r="E37" s="12">
        <f>'ROI kalkyl'!C$26*B37/12</f>
        <v>0</v>
      </c>
      <c r="F37" s="12">
        <f>'ROI kalkyl'!C$27*'Månad för månad'!B37/12</f>
        <v>0</v>
      </c>
      <c r="H37">
        <f t="shared" si="4"/>
        <v>0</v>
      </c>
      <c r="I37" s="12">
        <v>0</v>
      </c>
      <c r="J37" s="12">
        <f>'ROI kalkyl'!$C$21</f>
        <v>0</v>
      </c>
      <c r="K37" s="13">
        <f>IF(A37&lt;'ROI kalkyl'!$F$18,('ROI kalkyl'!$C$24)*'Månad för månad'!H37/12,('ROI kalkyl'!$F$25)*'Månad för månad'!H37/12)</f>
        <v>0</v>
      </c>
      <c r="L37" s="13">
        <f>ROUNDUP(IF(A37&lt;'ROI kalkyl'!$F$18,0,H37*'ROI kalkyl'!$F$17),0)</f>
        <v>0</v>
      </c>
      <c r="M37" s="12">
        <f>(H37-L37)*'ROI kalkyl'!$C$26/12+'Månad för månad'!L37*'ROI kalkyl'!$C$26/12*(100%+'ROI kalkyl'!$F$15)</f>
        <v>0</v>
      </c>
      <c r="N37" s="12">
        <f>(H37-L37)*'ROI kalkyl'!$C$27/12+L37*('ROI kalkyl'!$C$26/12*('ROI kalkyl'!$C$15+'ROI kalkyl'!$F$16))</f>
        <v>0</v>
      </c>
      <c r="O37" s="12">
        <f t="shared" si="5"/>
        <v>0</v>
      </c>
      <c r="P37" s="12">
        <f>L37*'ROI kalkyl'!$F$19</f>
        <v>0</v>
      </c>
      <c r="Q37" s="12">
        <f t="shared" si="6"/>
        <v>0</v>
      </c>
      <c r="R37" s="12">
        <f t="shared" si="7"/>
        <v>0</v>
      </c>
    </row>
    <row r="38" spans="1:18" x14ac:dyDescent="0.2">
      <c r="A38">
        <v>37</v>
      </c>
      <c r="B38">
        <f>B37+'Månad för månad'!C38-'Månad för månad'!D38</f>
        <v>0</v>
      </c>
      <c r="C38">
        <f>'ROI kalkyl'!C$18/12</f>
        <v>0</v>
      </c>
      <c r="D38">
        <f>B37*'ROI kalkyl'!$C$24/12</f>
        <v>0</v>
      </c>
      <c r="E38" s="12">
        <f>'ROI kalkyl'!C$26*B38/12</f>
        <v>0</v>
      </c>
      <c r="F38" s="12">
        <f>'ROI kalkyl'!C$27*'Månad för månad'!B38/12</f>
        <v>0</v>
      </c>
      <c r="H38">
        <f t="shared" si="4"/>
        <v>0</v>
      </c>
      <c r="I38" s="12">
        <v>0</v>
      </c>
      <c r="J38" s="12">
        <f>'ROI kalkyl'!$C$21</f>
        <v>0</v>
      </c>
      <c r="K38" s="13">
        <f>IF(A38&lt;'ROI kalkyl'!$F$18,('ROI kalkyl'!$C$24)*'Månad för månad'!H38/12,('ROI kalkyl'!$F$25)*'Månad för månad'!H38/12)</f>
        <v>0</v>
      </c>
      <c r="L38" s="13">
        <f>ROUNDUP(IF(A38&lt;'ROI kalkyl'!$F$18,0,H38*'ROI kalkyl'!$F$17),0)</f>
        <v>0</v>
      </c>
      <c r="M38" s="12">
        <f>(H38-L38)*'ROI kalkyl'!$C$26/12+'Månad för månad'!L38*'ROI kalkyl'!$C$26/12*(100%+'ROI kalkyl'!$F$15)</f>
        <v>0</v>
      </c>
      <c r="N38" s="12">
        <f>(H38-L38)*'ROI kalkyl'!$C$27/12+L38*('ROI kalkyl'!$C$26/12*('ROI kalkyl'!$C$15+'ROI kalkyl'!$F$16))</f>
        <v>0</v>
      </c>
      <c r="O38" s="12">
        <f t="shared" si="5"/>
        <v>0</v>
      </c>
      <c r="P38" s="12">
        <f>L38*'ROI kalkyl'!$F$19</f>
        <v>0</v>
      </c>
      <c r="Q38" s="12">
        <f t="shared" si="6"/>
        <v>0</v>
      </c>
      <c r="R38" s="12">
        <f t="shared" si="7"/>
        <v>0</v>
      </c>
    </row>
    <row r="39" spans="1:18" x14ac:dyDescent="0.2">
      <c r="A39">
        <v>38</v>
      </c>
      <c r="B39">
        <f>B38+'Månad för månad'!C39-'Månad för månad'!D39</f>
        <v>0</v>
      </c>
      <c r="C39">
        <f>'ROI kalkyl'!C$18/12</f>
        <v>0</v>
      </c>
      <c r="D39">
        <f>B38*'ROI kalkyl'!$C$24/12</f>
        <v>0</v>
      </c>
      <c r="E39" s="12">
        <f>'ROI kalkyl'!C$26*B39/12</f>
        <v>0</v>
      </c>
      <c r="F39" s="12">
        <f>'ROI kalkyl'!C$27*'Månad för månad'!B39/12</f>
        <v>0</v>
      </c>
      <c r="H39">
        <f t="shared" si="4"/>
        <v>0</v>
      </c>
      <c r="I39" s="12">
        <v>0</v>
      </c>
      <c r="J39" s="12">
        <f>'ROI kalkyl'!$C$21</f>
        <v>0</v>
      </c>
      <c r="K39" s="13">
        <f>IF(A39&lt;'ROI kalkyl'!$F$18,('ROI kalkyl'!$C$24)*'Månad för månad'!H39/12,('ROI kalkyl'!$F$25)*'Månad för månad'!H39/12)</f>
        <v>0</v>
      </c>
      <c r="L39" s="13">
        <f>ROUNDUP(IF(A39&lt;'ROI kalkyl'!$F$18,0,H39*'ROI kalkyl'!$F$17),0)</f>
        <v>0</v>
      </c>
      <c r="M39" s="12">
        <f>(H39-L39)*'ROI kalkyl'!$C$26/12+'Månad för månad'!L39*'ROI kalkyl'!$C$26/12*(100%+'ROI kalkyl'!$F$15)</f>
        <v>0</v>
      </c>
      <c r="N39" s="12">
        <f>(H39-L39)*'ROI kalkyl'!$C$27/12+L39*('ROI kalkyl'!$C$26/12*('ROI kalkyl'!$C$15+'ROI kalkyl'!$F$16))</f>
        <v>0</v>
      </c>
      <c r="O39" s="12">
        <f t="shared" si="5"/>
        <v>0</v>
      </c>
      <c r="P39" s="12">
        <f>L39*'ROI kalkyl'!$F$19</f>
        <v>0</v>
      </c>
      <c r="Q39" s="12">
        <f t="shared" si="6"/>
        <v>0</v>
      </c>
      <c r="R39" s="12">
        <f t="shared" si="7"/>
        <v>0</v>
      </c>
    </row>
    <row r="40" spans="1:18" x14ac:dyDescent="0.2">
      <c r="A40">
        <v>39</v>
      </c>
      <c r="B40">
        <f>B39+'Månad för månad'!C40-'Månad för månad'!D40</f>
        <v>0</v>
      </c>
      <c r="C40">
        <f>'ROI kalkyl'!C$18/12</f>
        <v>0</v>
      </c>
      <c r="D40">
        <f>B39*'ROI kalkyl'!$C$24/12</f>
        <v>0</v>
      </c>
      <c r="E40" s="12">
        <f>'ROI kalkyl'!C$26*B40/12</f>
        <v>0</v>
      </c>
      <c r="F40" s="12">
        <f>'ROI kalkyl'!C$27*'Månad för månad'!B40/12</f>
        <v>0</v>
      </c>
      <c r="H40">
        <f t="shared" si="4"/>
        <v>0</v>
      </c>
      <c r="I40" s="12">
        <v>0</v>
      </c>
      <c r="J40" s="12">
        <f>'ROI kalkyl'!$C$21</f>
        <v>0</v>
      </c>
      <c r="K40" s="13">
        <f>IF(A40&lt;'ROI kalkyl'!$F$18,('ROI kalkyl'!$C$24)*'Månad för månad'!H40/12,('ROI kalkyl'!$F$25)*'Månad för månad'!H40/12)</f>
        <v>0</v>
      </c>
      <c r="L40" s="13">
        <f>ROUNDUP(IF(A40&lt;'ROI kalkyl'!$F$18,0,H40*'ROI kalkyl'!$F$17),0)</f>
        <v>0</v>
      </c>
      <c r="M40" s="12">
        <f>(H40-L40)*'ROI kalkyl'!$C$26/12+'Månad för månad'!L40*'ROI kalkyl'!$C$26/12*(100%+'ROI kalkyl'!$F$15)</f>
        <v>0</v>
      </c>
      <c r="N40" s="12">
        <f>(H40-L40)*'ROI kalkyl'!$C$27/12+L40*('ROI kalkyl'!$C$26/12*('ROI kalkyl'!$C$15+'ROI kalkyl'!$F$16))</f>
        <v>0</v>
      </c>
      <c r="O40" s="12">
        <f t="shared" si="5"/>
        <v>0</v>
      </c>
      <c r="P40" s="12">
        <f>L40*'ROI kalkyl'!$F$19</f>
        <v>0</v>
      </c>
      <c r="Q40" s="12">
        <f t="shared" si="6"/>
        <v>0</v>
      </c>
      <c r="R40" s="12">
        <f t="shared" si="7"/>
        <v>0</v>
      </c>
    </row>
    <row r="41" spans="1:18" x14ac:dyDescent="0.2">
      <c r="A41">
        <v>40</v>
      </c>
      <c r="B41">
        <f>B40+'Månad för månad'!C41-'Månad för månad'!D41</f>
        <v>0</v>
      </c>
      <c r="C41">
        <f>'ROI kalkyl'!C$18/12</f>
        <v>0</v>
      </c>
      <c r="D41">
        <f>B40*'ROI kalkyl'!$C$24/12</f>
        <v>0</v>
      </c>
      <c r="E41" s="12">
        <f>'ROI kalkyl'!C$26*B41/12</f>
        <v>0</v>
      </c>
      <c r="F41" s="12">
        <f>'ROI kalkyl'!C$27*'Månad för månad'!B41/12</f>
        <v>0</v>
      </c>
      <c r="H41">
        <f t="shared" si="4"/>
        <v>0</v>
      </c>
      <c r="I41" s="12">
        <v>0</v>
      </c>
      <c r="J41" s="12">
        <f>'ROI kalkyl'!$C$21</f>
        <v>0</v>
      </c>
      <c r="K41" s="13">
        <f>IF(A41&lt;'ROI kalkyl'!$F$18,('ROI kalkyl'!$C$24)*'Månad för månad'!H41/12,('ROI kalkyl'!$F$25)*'Månad för månad'!H41/12)</f>
        <v>0</v>
      </c>
      <c r="L41" s="13">
        <f>ROUNDUP(IF(A41&lt;'ROI kalkyl'!$F$18,0,H41*'ROI kalkyl'!$F$17),0)</f>
        <v>0</v>
      </c>
      <c r="M41" s="12">
        <f>(H41-L41)*'ROI kalkyl'!$C$26/12+'Månad för månad'!L41*'ROI kalkyl'!$C$26/12*(100%+'ROI kalkyl'!$F$15)</f>
        <v>0</v>
      </c>
      <c r="N41" s="12">
        <f>(H41-L41)*'ROI kalkyl'!$C$27/12+L41*('ROI kalkyl'!$C$26/12*('ROI kalkyl'!$C$15+'ROI kalkyl'!$F$16))</f>
        <v>0</v>
      </c>
      <c r="O41" s="12">
        <f t="shared" si="5"/>
        <v>0</v>
      </c>
      <c r="P41" s="12">
        <f>L41*'ROI kalkyl'!$F$19</f>
        <v>0</v>
      </c>
      <c r="Q41" s="12">
        <f t="shared" si="6"/>
        <v>0</v>
      </c>
      <c r="R41" s="12">
        <f t="shared" si="7"/>
        <v>0</v>
      </c>
    </row>
    <row r="42" spans="1:18" x14ac:dyDescent="0.2">
      <c r="A42">
        <v>41</v>
      </c>
      <c r="B42">
        <f>B41+'Månad för månad'!C42-'Månad för månad'!D42</f>
        <v>0</v>
      </c>
      <c r="C42">
        <f>'ROI kalkyl'!C$18/12</f>
        <v>0</v>
      </c>
      <c r="D42">
        <f>B41*'ROI kalkyl'!$C$24/12</f>
        <v>0</v>
      </c>
      <c r="E42" s="12">
        <f>'ROI kalkyl'!C$26*B42/12</f>
        <v>0</v>
      </c>
      <c r="F42" s="12">
        <f>'ROI kalkyl'!C$27*'Månad för månad'!B42/12</f>
        <v>0</v>
      </c>
      <c r="H42">
        <f t="shared" si="4"/>
        <v>0</v>
      </c>
      <c r="I42" s="12">
        <v>0</v>
      </c>
      <c r="J42" s="12">
        <f>'ROI kalkyl'!$C$21</f>
        <v>0</v>
      </c>
      <c r="K42" s="13">
        <f>IF(A42&lt;'ROI kalkyl'!$F$18,('ROI kalkyl'!$C$24)*'Månad för månad'!H42/12,('ROI kalkyl'!$F$25)*'Månad för månad'!H42/12)</f>
        <v>0</v>
      </c>
      <c r="L42" s="13">
        <f>ROUNDUP(IF(A42&lt;'ROI kalkyl'!$F$18,0,H42*'ROI kalkyl'!$F$17),0)</f>
        <v>0</v>
      </c>
      <c r="M42" s="12">
        <f>(H42-L42)*'ROI kalkyl'!$C$26/12+'Månad för månad'!L42*'ROI kalkyl'!$C$26/12*(100%+'ROI kalkyl'!$F$15)</f>
        <v>0</v>
      </c>
      <c r="N42" s="12">
        <f>(H42-L42)*'ROI kalkyl'!$C$27/12+L42*('ROI kalkyl'!$C$26/12*('ROI kalkyl'!$C$15+'ROI kalkyl'!$F$16))</f>
        <v>0</v>
      </c>
      <c r="O42" s="12">
        <f t="shared" si="5"/>
        <v>0</v>
      </c>
      <c r="P42" s="12">
        <f>L42*'ROI kalkyl'!$F$19</f>
        <v>0</v>
      </c>
      <c r="Q42" s="12">
        <f t="shared" si="6"/>
        <v>0</v>
      </c>
      <c r="R42" s="12">
        <f t="shared" si="7"/>
        <v>0</v>
      </c>
    </row>
    <row r="43" spans="1:18" x14ac:dyDescent="0.2">
      <c r="A43">
        <v>42</v>
      </c>
      <c r="B43">
        <f>B42+'Månad för månad'!C43-'Månad för månad'!D43</f>
        <v>0</v>
      </c>
      <c r="C43">
        <f>'ROI kalkyl'!C$18/12</f>
        <v>0</v>
      </c>
      <c r="D43">
        <f>B42*'ROI kalkyl'!$C$24/12</f>
        <v>0</v>
      </c>
      <c r="E43" s="12">
        <f>'ROI kalkyl'!C$26*B43/12</f>
        <v>0</v>
      </c>
      <c r="F43" s="12">
        <f>'ROI kalkyl'!C$27*'Månad för månad'!B43/12</f>
        <v>0</v>
      </c>
      <c r="H43">
        <f t="shared" si="4"/>
        <v>0</v>
      </c>
      <c r="I43" s="12">
        <v>0</v>
      </c>
      <c r="J43" s="12">
        <f>'ROI kalkyl'!$C$21</f>
        <v>0</v>
      </c>
      <c r="K43" s="13">
        <f>IF(A43&lt;'ROI kalkyl'!$F$18,('ROI kalkyl'!$C$24)*'Månad för månad'!H43/12,('ROI kalkyl'!$F$25)*'Månad för månad'!H43/12)</f>
        <v>0</v>
      </c>
      <c r="L43" s="13">
        <f>ROUNDUP(IF(A43&lt;'ROI kalkyl'!$F$18,0,H43*'ROI kalkyl'!$F$17),0)</f>
        <v>0</v>
      </c>
      <c r="M43" s="12">
        <f>(H43-L43)*'ROI kalkyl'!$C$26/12+'Månad för månad'!L43*'ROI kalkyl'!$C$26/12*(100%+'ROI kalkyl'!$F$15)</f>
        <v>0</v>
      </c>
      <c r="N43" s="12">
        <f>(H43-L43)*'ROI kalkyl'!$C$27/12+L43*('ROI kalkyl'!$C$26/12*('ROI kalkyl'!$C$15+'ROI kalkyl'!$F$16))</f>
        <v>0</v>
      </c>
      <c r="O43" s="12">
        <f t="shared" si="5"/>
        <v>0</v>
      </c>
      <c r="P43" s="12">
        <f>L43*'ROI kalkyl'!$F$19</f>
        <v>0</v>
      </c>
      <c r="Q43" s="12">
        <f t="shared" si="6"/>
        <v>0</v>
      </c>
      <c r="R43" s="12">
        <f t="shared" si="7"/>
        <v>0</v>
      </c>
    </row>
    <row r="44" spans="1:18" x14ac:dyDescent="0.2">
      <c r="A44">
        <v>43</v>
      </c>
      <c r="B44">
        <f>B43+'Månad för månad'!C44-'Månad för månad'!D44</f>
        <v>0</v>
      </c>
      <c r="C44">
        <f>'ROI kalkyl'!C$18/12</f>
        <v>0</v>
      </c>
      <c r="D44">
        <f>B43*'ROI kalkyl'!$C$24/12</f>
        <v>0</v>
      </c>
      <c r="E44" s="12">
        <f>'ROI kalkyl'!C$26*B44/12</f>
        <v>0</v>
      </c>
      <c r="F44" s="12">
        <f>'ROI kalkyl'!C$27*'Månad för månad'!B44/12</f>
        <v>0</v>
      </c>
      <c r="H44">
        <f t="shared" si="4"/>
        <v>0</v>
      </c>
      <c r="I44" s="12">
        <v>0</v>
      </c>
      <c r="J44" s="12">
        <f>'ROI kalkyl'!$C$21</f>
        <v>0</v>
      </c>
      <c r="K44" s="13">
        <f>IF(A44&lt;'ROI kalkyl'!$F$18,('ROI kalkyl'!$C$24)*'Månad för månad'!H44/12,('ROI kalkyl'!$F$25)*'Månad för månad'!H44/12)</f>
        <v>0</v>
      </c>
      <c r="L44" s="13">
        <f>ROUNDUP(IF(A44&lt;'ROI kalkyl'!$F$18,0,H44*'ROI kalkyl'!$F$17),0)</f>
        <v>0</v>
      </c>
      <c r="M44" s="12">
        <f>(H44-L44)*'ROI kalkyl'!$C$26/12+'Månad för månad'!L44*'ROI kalkyl'!$C$26/12*(100%+'ROI kalkyl'!$F$15)</f>
        <v>0</v>
      </c>
      <c r="N44" s="12">
        <f>(H44-L44)*'ROI kalkyl'!$C$27/12+L44*('ROI kalkyl'!$C$26/12*('ROI kalkyl'!$C$15+'ROI kalkyl'!$F$16))</f>
        <v>0</v>
      </c>
      <c r="O44" s="12">
        <f t="shared" si="5"/>
        <v>0</v>
      </c>
      <c r="P44" s="12">
        <f>L44*'ROI kalkyl'!$F$19</f>
        <v>0</v>
      </c>
      <c r="Q44" s="12">
        <f t="shared" si="6"/>
        <v>0</v>
      </c>
      <c r="R44" s="12">
        <f t="shared" si="7"/>
        <v>0</v>
      </c>
    </row>
    <row r="45" spans="1:18" x14ac:dyDescent="0.2">
      <c r="A45">
        <v>44</v>
      </c>
      <c r="B45">
        <f>B44+'Månad för månad'!C45-'Månad för månad'!D45</f>
        <v>0</v>
      </c>
      <c r="C45">
        <f>'ROI kalkyl'!C$18/12</f>
        <v>0</v>
      </c>
      <c r="D45">
        <f>B44*'ROI kalkyl'!$C$24/12</f>
        <v>0</v>
      </c>
      <c r="E45" s="12">
        <f>'ROI kalkyl'!C$26*B45/12</f>
        <v>0</v>
      </c>
      <c r="F45" s="12">
        <f>'ROI kalkyl'!C$27*'Månad för månad'!B45/12</f>
        <v>0</v>
      </c>
      <c r="H45">
        <f t="shared" si="4"/>
        <v>0</v>
      </c>
      <c r="I45" s="12">
        <v>0</v>
      </c>
      <c r="J45" s="12">
        <f>'ROI kalkyl'!$C$21</f>
        <v>0</v>
      </c>
      <c r="K45" s="13">
        <f>IF(A45&lt;'ROI kalkyl'!$F$18,('ROI kalkyl'!$C$24)*'Månad för månad'!H45/12,('ROI kalkyl'!$F$25)*'Månad för månad'!H45/12)</f>
        <v>0</v>
      </c>
      <c r="L45" s="13">
        <f>ROUNDUP(IF(A45&lt;'ROI kalkyl'!$F$18,0,H45*'ROI kalkyl'!$F$17),0)</f>
        <v>0</v>
      </c>
      <c r="M45" s="12">
        <f>(H45-L45)*'ROI kalkyl'!$C$26/12+'Månad för månad'!L45*'ROI kalkyl'!$C$26/12*(100%+'ROI kalkyl'!$F$15)</f>
        <v>0</v>
      </c>
      <c r="N45" s="12">
        <f>(H45-L45)*'ROI kalkyl'!$C$27/12+L45*('ROI kalkyl'!$C$26/12*('ROI kalkyl'!$C$15+'ROI kalkyl'!$F$16))</f>
        <v>0</v>
      </c>
      <c r="O45" s="12">
        <f t="shared" si="5"/>
        <v>0</v>
      </c>
      <c r="P45" s="12">
        <f>L45*'ROI kalkyl'!$F$19</f>
        <v>0</v>
      </c>
      <c r="Q45" s="12">
        <f t="shared" si="6"/>
        <v>0</v>
      </c>
      <c r="R45" s="12">
        <f t="shared" si="7"/>
        <v>0</v>
      </c>
    </row>
    <row r="46" spans="1:18" x14ac:dyDescent="0.2">
      <c r="A46">
        <v>45</v>
      </c>
      <c r="B46">
        <f>B45+'Månad för månad'!C46-'Månad för månad'!D46</f>
        <v>0</v>
      </c>
      <c r="C46">
        <f>'ROI kalkyl'!C$18/12</f>
        <v>0</v>
      </c>
      <c r="D46">
        <f>B45*'ROI kalkyl'!$C$24/12</f>
        <v>0</v>
      </c>
      <c r="E46" s="12">
        <f>'ROI kalkyl'!C$26*B46/12</f>
        <v>0</v>
      </c>
      <c r="F46" s="12">
        <f>'ROI kalkyl'!C$27*'Månad för månad'!B46/12</f>
        <v>0</v>
      </c>
      <c r="H46">
        <f t="shared" si="4"/>
        <v>0</v>
      </c>
      <c r="I46" s="12">
        <v>0</v>
      </c>
      <c r="J46" s="12">
        <f>'ROI kalkyl'!$C$21</f>
        <v>0</v>
      </c>
      <c r="K46" s="13">
        <f>IF(A46&lt;'ROI kalkyl'!$F$18,('ROI kalkyl'!$C$24)*'Månad för månad'!H46/12,('ROI kalkyl'!$F$25)*'Månad för månad'!H46/12)</f>
        <v>0</v>
      </c>
      <c r="L46" s="13">
        <f>ROUNDUP(IF(A46&lt;'ROI kalkyl'!$F$18,0,H46*'ROI kalkyl'!$F$17),0)</f>
        <v>0</v>
      </c>
      <c r="M46" s="12">
        <f>(H46-L46)*'ROI kalkyl'!$C$26/12+'Månad för månad'!L46*'ROI kalkyl'!$C$26/12*(100%+'ROI kalkyl'!$F$15)</f>
        <v>0</v>
      </c>
      <c r="N46" s="12">
        <f>(H46-L46)*'ROI kalkyl'!$C$27/12+L46*('ROI kalkyl'!$C$26/12*('ROI kalkyl'!$C$15+'ROI kalkyl'!$F$16))</f>
        <v>0</v>
      </c>
      <c r="O46" s="12">
        <f t="shared" si="5"/>
        <v>0</v>
      </c>
      <c r="P46" s="12">
        <f>L46*'ROI kalkyl'!$F$19</f>
        <v>0</v>
      </c>
      <c r="Q46" s="12">
        <f t="shared" si="6"/>
        <v>0</v>
      </c>
      <c r="R46" s="12">
        <f t="shared" si="7"/>
        <v>0</v>
      </c>
    </row>
    <row r="47" spans="1:18" x14ac:dyDescent="0.2">
      <c r="A47">
        <v>46</v>
      </c>
      <c r="B47">
        <f>B46+'Månad för månad'!C47-'Månad för månad'!D47</f>
        <v>0</v>
      </c>
      <c r="C47">
        <f>'ROI kalkyl'!C$18/12</f>
        <v>0</v>
      </c>
      <c r="D47">
        <f>B46*'ROI kalkyl'!$C$24/12</f>
        <v>0</v>
      </c>
      <c r="E47" s="12">
        <f>'ROI kalkyl'!C$26*B47/12</f>
        <v>0</v>
      </c>
      <c r="F47" s="12">
        <f>'ROI kalkyl'!C$27*'Månad för månad'!B47/12</f>
        <v>0</v>
      </c>
      <c r="H47">
        <f t="shared" si="4"/>
        <v>0</v>
      </c>
      <c r="I47" s="12">
        <v>0</v>
      </c>
      <c r="J47" s="12">
        <f>'ROI kalkyl'!$C$21</f>
        <v>0</v>
      </c>
      <c r="K47" s="13">
        <f>IF(A47&lt;'ROI kalkyl'!$F$18,('ROI kalkyl'!$C$24)*'Månad för månad'!H47/12,('ROI kalkyl'!$F$25)*'Månad för månad'!H47/12)</f>
        <v>0</v>
      </c>
      <c r="L47" s="13">
        <f>ROUNDUP(IF(A47&lt;'ROI kalkyl'!$F$18,0,H47*'ROI kalkyl'!$F$17),0)</f>
        <v>0</v>
      </c>
      <c r="M47" s="12">
        <f>(H47-L47)*'ROI kalkyl'!$C$26/12+'Månad för månad'!L47*'ROI kalkyl'!$C$26/12*(100%+'ROI kalkyl'!$F$15)</f>
        <v>0</v>
      </c>
      <c r="N47" s="12">
        <f>(H47-L47)*'ROI kalkyl'!$C$27/12+L47*('ROI kalkyl'!$C$26/12*('ROI kalkyl'!$C$15+'ROI kalkyl'!$F$16))</f>
        <v>0</v>
      </c>
      <c r="O47" s="12">
        <f t="shared" si="5"/>
        <v>0</v>
      </c>
      <c r="P47" s="12">
        <f>L47*'ROI kalkyl'!$F$19</f>
        <v>0</v>
      </c>
      <c r="Q47" s="12">
        <f t="shared" si="6"/>
        <v>0</v>
      </c>
      <c r="R47" s="12">
        <f t="shared" si="7"/>
        <v>0</v>
      </c>
    </row>
    <row r="48" spans="1:18" x14ac:dyDescent="0.2">
      <c r="A48">
        <v>47</v>
      </c>
      <c r="B48">
        <f>B47+'Månad för månad'!C48-'Månad för månad'!D48</f>
        <v>0</v>
      </c>
      <c r="C48">
        <f>'ROI kalkyl'!C$18/12</f>
        <v>0</v>
      </c>
      <c r="D48">
        <f>B47*'ROI kalkyl'!$C$24/12</f>
        <v>0</v>
      </c>
      <c r="E48" s="12">
        <f>'ROI kalkyl'!C$26*B48/12</f>
        <v>0</v>
      </c>
      <c r="F48" s="12">
        <f>'ROI kalkyl'!C$27*'Månad för månad'!B48/12</f>
        <v>0</v>
      </c>
      <c r="H48">
        <f t="shared" si="4"/>
        <v>0</v>
      </c>
      <c r="I48" s="12">
        <v>0</v>
      </c>
      <c r="J48" s="12">
        <f>'ROI kalkyl'!$C$21</f>
        <v>0</v>
      </c>
      <c r="K48" s="13">
        <f>IF(A48&lt;'ROI kalkyl'!$F$18,('ROI kalkyl'!$C$24)*'Månad för månad'!H48/12,('ROI kalkyl'!$F$25)*'Månad för månad'!H48/12)</f>
        <v>0</v>
      </c>
      <c r="L48" s="13">
        <f>ROUNDUP(IF(A48&lt;'ROI kalkyl'!$F$18,0,H48*'ROI kalkyl'!$F$17),0)</f>
        <v>0</v>
      </c>
      <c r="M48" s="12">
        <f>(H48-L48)*'ROI kalkyl'!$C$26/12+'Månad för månad'!L48*'ROI kalkyl'!$C$26/12*(100%+'ROI kalkyl'!$F$15)</f>
        <v>0</v>
      </c>
      <c r="N48" s="12">
        <f>(H48-L48)*'ROI kalkyl'!$C$27/12+L48*('ROI kalkyl'!$C$26/12*('ROI kalkyl'!$C$15+'ROI kalkyl'!$F$16))</f>
        <v>0</v>
      </c>
      <c r="O48" s="12">
        <f t="shared" si="5"/>
        <v>0</v>
      </c>
      <c r="P48" s="12">
        <f>L48*'ROI kalkyl'!$F$19</f>
        <v>0</v>
      </c>
      <c r="Q48" s="12">
        <f t="shared" si="6"/>
        <v>0</v>
      </c>
      <c r="R48" s="12">
        <f t="shared" si="7"/>
        <v>0</v>
      </c>
    </row>
    <row r="49" spans="1:18" x14ac:dyDescent="0.2">
      <c r="A49">
        <v>48</v>
      </c>
      <c r="B49">
        <f>B48+'Månad för månad'!C49-'Månad för månad'!D49</f>
        <v>0</v>
      </c>
      <c r="C49">
        <f>'ROI kalkyl'!C$18/12</f>
        <v>0</v>
      </c>
      <c r="D49">
        <f>B48*'ROI kalkyl'!$C$24/12</f>
        <v>0</v>
      </c>
      <c r="E49" s="12">
        <f>'ROI kalkyl'!C$26*B49/12</f>
        <v>0</v>
      </c>
      <c r="F49" s="12">
        <f>'ROI kalkyl'!C$27*'Månad för månad'!B49/12</f>
        <v>0</v>
      </c>
      <c r="H49">
        <f t="shared" si="4"/>
        <v>0</v>
      </c>
      <c r="I49" s="12">
        <v>0</v>
      </c>
      <c r="J49" s="12">
        <f>'ROI kalkyl'!$C$21</f>
        <v>0</v>
      </c>
      <c r="K49" s="13">
        <f>IF(A49&lt;'ROI kalkyl'!$F$18,('ROI kalkyl'!$C$24)*'Månad för månad'!H49/12,('ROI kalkyl'!$F$25)*'Månad för månad'!H49/12)</f>
        <v>0</v>
      </c>
      <c r="L49" s="13">
        <f>ROUNDUP(IF(A49&lt;'ROI kalkyl'!$F$18,0,H49*'ROI kalkyl'!$F$17),0)</f>
        <v>0</v>
      </c>
      <c r="M49" s="12">
        <f>(H49-L49)*'ROI kalkyl'!$C$26/12+'Månad för månad'!L49*'ROI kalkyl'!$C$26/12*(100%+'ROI kalkyl'!$F$15)</f>
        <v>0</v>
      </c>
      <c r="N49" s="12">
        <f>(H49-L49)*'ROI kalkyl'!$C$27/12+L49*('ROI kalkyl'!$C$26/12*('ROI kalkyl'!$C$15+'ROI kalkyl'!$F$16))</f>
        <v>0</v>
      </c>
      <c r="O49" s="12">
        <f t="shared" si="5"/>
        <v>0</v>
      </c>
      <c r="P49" s="12">
        <f>L49*'ROI kalkyl'!$F$19</f>
        <v>0</v>
      </c>
      <c r="Q49" s="12">
        <f t="shared" si="6"/>
        <v>0</v>
      </c>
      <c r="R49" s="12">
        <f t="shared" si="7"/>
        <v>0</v>
      </c>
    </row>
    <row r="50" spans="1:18" x14ac:dyDescent="0.2">
      <c r="A50">
        <v>49</v>
      </c>
      <c r="B50">
        <f>B49+'Månad för månad'!C50-'Månad för månad'!D50</f>
        <v>0</v>
      </c>
      <c r="C50">
        <f>'ROI kalkyl'!C$18/12</f>
        <v>0</v>
      </c>
      <c r="D50">
        <f>B49*'ROI kalkyl'!$C$24/12</f>
        <v>0</v>
      </c>
      <c r="E50" s="12">
        <f>'ROI kalkyl'!C$26*B50/12</f>
        <v>0</v>
      </c>
      <c r="F50" s="12">
        <f>'ROI kalkyl'!C$27*'Månad för månad'!B50/12</f>
        <v>0</v>
      </c>
      <c r="H50">
        <f t="shared" si="4"/>
        <v>0</v>
      </c>
      <c r="I50" s="12">
        <v>0</v>
      </c>
      <c r="J50" s="12">
        <f>'ROI kalkyl'!$C$21</f>
        <v>0</v>
      </c>
      <c r="K50" s="13">
        <f>IF(A50&lt;'ROI kalkyl'!$F$18,('ROI kalkyl'!$C$24)*'Månad för månad'!H50/12,('ROI kalkyl'!$F$25)*'Månad för månad'!H50/12)</f>
        <v>0</v>
      </c>
      <c r="L50" s="13">
        <f>ROUNDUP(IF(A50&lt;'ROI kalkyl'!$F$18,0,H50*'ROI kalkyl'!$F$17),0)</f>
        <v>0</v>
      </c>
      <c r="M50" s="12">
        <f>(H50-L50)*'ROI kalkyl'!$C$26/12+'Månad för månad'!L50*'ROI kalkyl'!$C$26/12*(100%+'ROI kalkyl'!$F$15)</f>
        <v>0</v>
      </c>
      <c r="N50" s="12">
        <f>(H50-L50)*'ROI kalkyl'!$C$27/12+L50*('ROI kalkyl'!$C$26/12*('ROI kalkyl'!$C$15+'ROI kalkyl'!$F$16))</f>
        <v>0</v>
      </c>
      <c r="O50" s="12">
        <f t="shared" si="5"/>
        <v>0</v>
      </c>
      <c r="P50" s="12">
        <f>L50*'ROI kalkyl'!$F$19</f>
        <v>0</v>
      </c>
      <c r="Q50" s="12">
        <f t="shared" si="6"/>
        <v>0</v>
      </c>
      <c r="R50" s="12">
        <f t="shared" si="7"/>
        <v>0</v>
      </c>
    </row>
    <row r="51" spans="1:18" x14ac:dyDescent="0.2">
      <c r="A51">
        <v>50</v>
      </c>
      <c r="B51">
        <f>B50+'Månad för månad'!C51-'Månad för månad'!D51</f>
        <v>0</v>
      </c>
      <c r="C51">
        <f>'ROI kalkyl'!C$18/12</f>
        <v>0</v>
      </c>
      <c r="D51">
        <f>B50*'ROI kalkyl'!$C$24/12</f>
        <v>0</v>
      </c>
      <c r="E51" s="12">
        <f>'ROI kalkyl'!C$26*B51/12</f>
        <v>0</v>
      </c>
      <c r="F51" s="12">
        <f>'ROI kalkyl'!C$27*'Månad för månad'!B51/12</f>
        <v>0</v>
      </c>
      <c r="H51">
        <f t="shared" si="4"/>
        <v>0</v>
      </c>
      <c r="I51" s="12">
        <v>0</v>
      </c>
      <c r="J51" s="12">
        <f>'ROI kalkyl'!$C$21</f>
        <v>0</v>
      </c>
      <c r="K51" s="13">
        <f>IF(A51&lt;'ROI kalkyl'!$F$18,('ROI kalkyl'!$C$24)*'Månad för månad'!H51/12,('ROI kalkyl'!$F$25)*'Månad för månad'!H51/12)</f>
        <v>0</v>
      </c>
      <c r="L51" s="13">
        <f>ROUNDUP(IF(A51&lt;'ROI kalkyl'!$F$18,0,H51*'ROI kalkyl'!$F$17),0)</f>
        <v>0</v>
      </c>
      <c r="M51" s="12">
        <f>(H51-L51)*'ROI kalkyl'!$C$26/12+'Månad för månad'!L51*'ROI kalkyl'!$C$26/12*(100%+'ROI kalkyl'!$F$15)</f>
        <v>0</v>
      </c>
      <c r="N51" s="12">
        <f>(H51-L51)*'ROI kalkyl'!$C$27/12+L51*('ROI kalkyl'!$C$26/12*('ROI kalkyl'!$C$15+'ROI kalkyl'!$F$16))</f>
        <v>0</v>
      </c>
      <c r="O51" s="12">
        <f t="shared" si="5"/>
        <v>0</v>
      </c>
      <c r="P51" s="12">
        <f>L51*'ROI kalkyl'!$F$19</f>
        <v>0</v>
      </c>
      <c r="Q51" s="12">
        <f t="shared" si="6"/>
        <v>0</v>
      </c>
      <c r="R51" s="12">
        <f t="shared" si="7"/>
        <v>0</v>
      </c>
    </row>
    <row r="52" spans="1:18" x14ac:dyDescent="0.2">
      <c r="A52">
        <v>51</v>
      </c>
      <c r="B52">
        <f>B51+'Månad för månad'!C52-'Månad för månad'!D52</f>
        <v>0</v>
      </c>
      <c r="C52">
        <f>'ROI kalkyl'!C$18/12</f>
        <v>0</v>
      </c>
      <c r="D52">
        <f>B51*'ROI kalkyl'!$C$24/12</f>
        <v>0</v>
      </c>
      <c r="E52" s="12">
        <f>'ROI kalkyl'!C$26*B52/12</f>
        <v>0</v>
      </c>
      <c r="F52" s="12">
        <f>'ROI kalkyl'!C$27*'Månad för månad'!B52/12</f>
        <v>0</v>
      </c>
      <c r="H52">
        <f t="shared" si="4"/>
        <v>0</v>
      </c>
      <c r="I52" s="12">
        <v>0</v>
      </c>
      <c r="J52" s="12">
        <f>'ROI kalkyl'!$C$21</f>
        <v>0</v>
      </c>
      <c r="K52" s="13">
        <f>IF(A52&lt;'ROI kalkyl'!$F$18,('ROI kalkyl'!$C$24)*'Månad för månad'!H52/12,('ROI kalkyl'!$F$25)*'Månad för månad'!H52/12)</f>
        <v>0</v>
      </c>
      <c r="L52" s="13">
        <f>ROUNDUP(IF(A52&lt;'ROI kalkyl'!$F$18,0,H52*'ROI kalkyl'!$F$17),0)</f>
        <v>0</v>
      </c>
      <c r="M52" s="12">
        <f>(H52-L52)*'ROI kalkyl'!$C$26/12+'Månad för månad'!L52*'ROI kalkyl'!$C$26/12*(100%+'ROI kalkyl'!$F$15)</f>
        <v>0</v>
      </c>
      <c r="N52" s="12">
        <f>(H52-L52)*'ROI kalkyl'!$C$27/12+L52*('ROI kalkyl'!$C$26/12*('ROI kalkyl'!$C$15+'ROI kalkyl'!$F$16))</f>
        <v>0</v>
      </c>
      <c r="O52" s="12">
        <f t="shared" si="5"/>
        <v>0</v>
      </c>
      <c r="P52" s="12">
        <f>L52*'ROI kalkyl'!$F$19</f>
        <v>0</v>
      </c>
      <c r="Q52" s="12">
        <f t="shared" si="6"/>
        <v>0</v>
      </c>
      <c r="R52" s="12">
        <f t="shared" si="7"/>
        <v>0</v>
      </c>
    </row>
    <row r="53" spans="1:18" x14ac:dyDescent="0.2">
      <c r="A53">
        <v>52</v>
      </c>
      <c r="B53">
        <f>B52+'Månad för månad'!C53-'Månad för månad'!D53</f>
        <v>0</v>
      </c>
      <c r="C53">
        <f>'ROI kalkyl'!C$18/12</f>
        <v>0</v>
      </c>
      <c r="D53">
        <f>B52*'ROI kalkyl'!$C$24/12</f>
        <v>0</v>
      </c>
      <c r="E53" s="12">
        <f>'ROI kalkyl'!C$26*B53/12</f>
        <v>0</v>
      </c>
      <c r="F53" s="12">
        <f>'ROI kalkyl'!C$27*'Månad för månad'!B53/12</f>
        <v>0</v>
      </c>
      <c r="H53">
        <f t="shared" si="4"/>
        <v>0</v>
      </c>
      <c r="I53" s="12">
        <v>0</v>
      </c>
      <c r="J53" s="12">
        <f>'ROI kalkyl'!$C$21</f>
        <v>0</v>
      </c>
      <c r="K53" s="13">
        <f>IF(A53&lt;'ROI kalkyl'!$F$18,('ROI kalkyl'!$C$24)*'Månad för månad'!H53/12,('ROI kalkyl'!$F$25)*'Månad för månad'!H53/12)</f>
        <v>0</v>
      </c>
      <c r="L53" s="13">
        <f>ROUNDUP(IF(A53&lt;'ROI kalkyl'!$F$18,0,H53*'ROI kalkyl'!$F$17),0)</f>
        <v>0</v>
      </c>
      <c r="M53" s="12">
        <f>(H53-L53)*'ROI kalkyl'!$C$26/12+'Månad för månad'!L53*'ROI kalkyl'!$C$26/12*(100%+'ROI kalkyl'!$F$15)</f>
        <v>0</v>
      </c>
      <c r="N53" s="12">
        <f>(H53-L53)*'ROI kalkyl'!$C$27/12+L53*('ROI kalkyl'!$C$26/12*('ROI kalkyl'!$C$15+'ROI kalkyl'!$F$16))</f>
        <v>0</v>
      </c>
      <c r="O53" s="12">
        <f t="shared" si="5"/>
        <v>0</v>
      </c>
      <c r="P53" s="12">
        <f>L53*'ROI kalkyl'!$F$19</f>
        <v>0</v>
      </c>
      <c r="Q53" s="12">
        <f t="shared" si="6"/>
        <v>0</v>
      </c>
      <c r="R53" s="12">
        <f t="shared" si="7"/>
        <v>0</v>
      </c>
    </row>
    <row r="54" spans="1:18" x14ac:dyDescent="0.2">
      <c r="A54">
        <v>53</v>
      </c>
      <c r="B54">
        <f>B53+'Månad för månad'!C54-'Månad för månad'!D54</f>
        <v>0</v>
      </c>
      <c r="C54">
        <f>'ROI kalkyl'!C$18/12</f>
        <v>0</v>
      </c>
      <c r="D54">
        <f>B53*'ROI kalkyl'!$C$24/12</f>
        <v>0</v>
      </c>
      <c r="E54" s="12">
        <f>'ROI kalkyl'!C$26*B54/12</f>
        <v>0</v>
      </c>
      <c r="F54" s="12">
        <f>'ROI kalkyl'!C$27*'Månad för månad'!B54/12</f>
        <v>0</v>
      </c>
      <c r="H54">
        <f t="shared" si="4"/>
        <v>0</v>
      </c>
      <c r="I54" s="12">
        <v>0</v>
      </c>
      <c r="J54" s="12">
        <f>'ROI kalkyl'!$C$21</f>
        <v>0</v>
      </c>
      <c r="K54" s="13">
        <f>IF(A54&lt;'ROI kalkyl'!$F$18,('ROI kalkyl'!$C$24)*'Månad för månad'!H54/12,('ROI kalkyl'!$F$25)*'Månad för månad'!H54/12)</f>
        <v>0</v>
      </c>
      <c r="L54" s="13">
        <f>ROUNDUP(IF(A54&lt;'ROI kalkyl'!$F$18,0,H54*'ROI kalkyl'!$F$17),0)</f>
        <v>0</v>
      </c>
      <c r="M54" s="12">
        <f>(H54-L54)*'ROI kalkyl'!$C$26/12+'Månad för månad'!L54*'ROI kalkyl'!$C$26/12*(100%+'ROI kalkyl'!$F$15)</f>
        <v>0</v>
      </c>
      <c r="N54" s="12">
        <f>(H54-L54)*'ROI kalkyl'!$C$27/12+L54*('ROI kalkyl'!$C$26/12*('ROI kalkyl'!$C$15+'ROI kalkyl'!$F$16))</f>
        <v>0</v>
      </c>
      <c r="O54" s="12">
        <f t="shared" si="5"/>
        <v>0</v>
      </c>
      <c r="P54" s="12">
        <f>L54*'ROI kalkyl'!$F$19</f>
        <v>0</v>
      </c>
      <c r="Q54" s="12">
        <f t="shared" si="6"/>
        <v>0</v>
      </c>
      <c r="R54" s="12">
        <f t="shared" si="7"/>
        <v>0</v>
      </c>
    </row>
    <row r="55" spans="1:18" x14ac:dyDescent="0.2">
      <c r="A55">
        <v>54</v>
      </c>
      <c r="B55">
        <f>B54+'Månad för månad'!C55-'Månad för månad'!D55</f>
        <v>0</v>
      </c>
      <c r="C55">
        <f>'ROI kalkyl'!C$18/12</f>
        <v>0</v>
      </c>
      <c r="D55">
        <f>B54*'ROI kalkyl'!$C$24/12</f>
        <v>0</v>
      </c>
      <c r="E55" s="12">
        <f>'ROI kalkyl'!C$26*B55/12</f>
        <v>0</v>
      </c>
      <c r="F55" s="12">
        <f>'ROI kalkyl'!C$27*'Månad för månad'!B55/12</f>
        <v>0</v>
      </c>
      <c r="H55">
        <f t="shared" si="4"/>
        <v>0</v>
      </c>
      <c r="I55" s="12">
        <v>0</v>
      </c>
      <c r="J55" s="12">
        <f>'ROI kalkyl'!$C$21</f>
        <v>0</v>
      </c>
      <c r="K55" s="13">
        <f>IF(A55&lt;'ROI kalkyl'!$F$18,('ROI kalkyl'!$C$24)*'Månad för månad'!H55/12,('ROI kalkyl'!$F$25)*'Månad för månad'!H55/12)</f>
        <v>0</v>
      </c>
      <c r="L55" s="13">
        <f>ROUNDUP(IF(A55&lt;'ROI kalkyl'!$F$18,0,H55*'ROI kalkyl'!$F$17),0)</f>
        <v>0</v>
      </c>
      <c r="M55" s="12">
        <f>(H55-L55)*'ROI kalkyl'!$C$26/12+'Månad för månad'!L55*'ROI kalkyl'!$C$26/12*(100%+'ROI kalkyl'!$F$15)</f>
        <v>0</v>
      </c>
      <c r="N55" s="12">
        <f>(H55-L55)*'ROI kalkyl'!$C$27/12+L55*('ROI kalkyl'!$C$26/12*('ROI kalkyl'!$C$15+'ROI kalkyl'!$F$16))</f>
        <v>0</v>
      </c>
      <c r="O55" s="12">
        <f t="shared" si="5"/>
        <v>0</v>
      </c>
      <c r="P55" s="12">
        <f>L55*'ROI kalkyl'!$F$19</f>
        <v>0</v>
      </c>
      <c r="Q55" s="12">
        <f t="shared" si="6"/>
        <v>0</v>
      </c>
      <c r="R55" s="12">
        <f t="shared" si="7"/>
        <v>0</v>
      </c>
    </row>
    <row r="56" spans="1:18" x14ac:dyDescent="0.2">
      <c r="A56">
        <v>55</v>
      </c>
      <c r="B56">
        <f>B55+'Månad för månad'!C56-'Månad för månad'!D56</f>
        <v>0</v>
      </c>
      <c r="C56">
        <f>'ROI kalkyl'!C$18/12</f>
        <v>0</v>
      </c>
      <c r="D56">
        <f>B55*'ROI kalkyl'!$C$24/12</f>
        <v>0</v>
      </c>
      <c r="E56" s="12">
        <f>'ROI kalkyl'!C$26*B56/12</f>
        <v>0</v>
      </c>
      <c r="F56" s="12">
        <f>'ROI kalkyl'!C$27*'Månad för månad'!B56/12</f>
        <v>0</v>
      </c>
      <c r="H56">
        <f t="shared" si="4"/>
        <v>0</v>
      </c>
      <c r="I56" s="12">
        <v>0</v>
      </c>
      <c r="J56" s="12">
        <f>'ROI kalkyl'!$C$21</f>
        <v>0</v>
      </c>
      <c r="K56" s="13">
        <f>IF(A56&lt;'ROI kalkyl'!$F$18,('ROI kalkyl'!$C$24)*'Månad för månad'!H56/12,('ROI kalkyl'!$F$25)*'Månad för månad'!H56/12)</f>
        <v>0</v>
      </c>
      <c r="L56" s="13">
        <f>ROUNDUP(IF(A56&lt;'ROI kalkyl'!$F$18,0,H56*'ROI kalkyl'!$F$17),0)</f>
        <v>0</v>
      </c>
      <c r="M56" s="12">
        <f>(H56-L56)*'ROI kalkyl'!$C$26/12+'Månad för månad'!L56*'ROI kalkyl'!$C$26/12*(100%+'ROI kalkyl'!$F$15)</f>
        <v>0</v>
      </c>
      <c r="N56" s="12">
        <f>(H56-L56)*'ROI kalkyl'!$C$27/12+L56*('ROI kalkyl'!$C$26/12*('ROI kalkyl'!$C$15+'ROI kalkyl'!$F$16))</f>
        <v>0</v>
      </c>
      <c r="O56" s="12">
        <f t="shared" si="5"/>
        <v>0</v>
      </c>
      <c r="P56" s="12">
        <f>L56*'ROI kalkyl'!$F$19</f>
        <v>0</v>
      </c>
      <c r="Q56" s="12">
        <f t="shared" si="6"/>
        <v>0</v>
      </c>
      <c r="R56" s="12">
        <f t="shared" si="7"/>
        <v>0</v>
      </c>
    </row>
    <row r="57" spans="1:18" x14ac:dyDescent="0.2">
      <c r="A57">
        <v>56</v>
      </c>
      <c r="B57">
        <f>B56+'Månad för månad'!C57-'Månad för månad'!D57</f>
        <v>0</v>
      </c>
      <c r="C57">
        <f>'ROI kalkyl'!C$18/12</f>
        <v>0</v>
      </c>
      <c r="D57">
        <f>B56*'ROI kalkyl'!$C$24/12</f>
        <v>0</v>
      </c>
      <c r="E57" s="12">
        <f>'ROI kalkyl'!C$26*B57/12</f>
        <v>0</v>
      </c>
      <c r="F57" s="12">
        <f>'ROI kalkyl'!C$27*'Månad för månad'!B57/12</f>
        <v>0</v>
      </c>
      <c r="H57">
        <f t="shared" si="4"/>
        <v>0</v>
      </c>
      <c r="I57" s="12">
        <v>0</v>
      </c>
      <c r="J57" s="12">
        <f>'ROI kalkyl'!$C$21</f>
        <v>0</v>
      </c>
      <c r="K57" s="13">
        <f>IF(A57&lt;'ROI kalkyl'!$F$18,('ROI kalkyl'!$C$24)*'Månad för månad'!H57/12,('ROI kalkyl'!$F$25)*'Månad för månad'!H57/12)</f>
        <v>0</v>
      </c>
      <c r="L57" s="13">
        <f>ROUNDUP(IF(A57&lt;'ROI kalkyl'!$F$18,0,H57*'ROI kalkyl'!$F$17),0)</f>
        <v>0</v>
      </c>
      <c r="M57" s="12">
        <f>(H57-L57)*'ROI kalkyl'!$C$26/12+'Månad för månad'!L57*'ROI kalkyl'!$C$26/12*(100%+'ROI kalkyl'!$F$15)</f>
        <v>0</v>
      </c>
      <c r="N57" s="12">
        <f>(H57-L57)*'ROI kalkyl'!$C$27/12+L57*('ROI kalkyl'!$C$26/12*('ROI kalkyl'!$C$15+'ROI kalkyl'!$F$16))</f>
        <v>0</v>
      </c>
      <c r="O57" s="12">
        <f t="shared" si="5"/>
        <v>0</v>
      </c>
      <c r="P57" s="12">
        <f>L57*'ROI kalkyl'!$F$19</f>
        <v>0</v>
      </c>
      <c r="Q57" s="12">
        <f t="shared" si="6"/>
        <v>0</v>
      </c>
      <c r="R57" s="12">
        <f t="shared" si="7"/>
        <v>0</v>
      </c>
    </row>
    <row r="58" spans="1:18" x14ac:dyDescent="0.2">
      <c r="A58">
        <v>57</v>
      </c>
      <c r="B58">
        <f>B57+'Månad för månad'!C58-'Månad för månad'!D58</f>
        <v>0</v>
      </c>
      <c r="C58">
        <f>'ROI kalkyl'!C$18/12</f>
        <v>0</v>
      </c>
      <c r="D58">
        <f>B57*'ROI kalkyl'!$C$24/12</f>
        <v>0</v>
      </c>
      <c r="E58" s="12">
        <f>'ROI kalkyl'!C$26*B58/12</f>
        <v>0</v>
      </c>
      <c r="F58" s="12">
        <f>'ROI kalkyl'!C$27*'Månad för månad'!B58/12</f>
        <v>0</v>
      </c>
      <c r="H58">
        <f t="shared" si="4"/>
        <v>0</v>
      </c>
      <c r="I58" s="12">
        <v>0</v>
      </c>
      <c r="J58" s="12">
        <f>'ROI kalkyl'!$C$21</f>
        <v>0</v>
      </c>
      <c r="K58" s="13">
        <f>IF(A58&lt;'ROI kalkyl'!$F$18,('ROI kalkyl'!$C$24)*'Månad för månad'!H58/12,('ROI kalkyl'!$F$25)*'Månad för månad'!H58/12)</f>
        <v>0</v>
      </c>
      <c r="L58" s="13">
        <f>ROUNDUP(IF(A58&lt;'ROI kalkyl'!$F$18,0,H58*'ROI kalkyl'!$F$17),0)</f>
        <v>0</v>
      </c>
      <c r="M58" s="12">
        <f>(H58-L58)*'ROI kalkyl'!$C$26/12+'Månad för månad'!L58*'ROI kalkyl'!$C$26/12*(100%+'ROI kalkyl'!$F$15)</f>
        <v>0</v>
      </c>
      <c r="N58" s="12">
        <f>(H58-L58)*'ROI kalkyl'!$C$27/12+L58*('ROI kalkyl'!$C$26/12*('ROI kalkyl'!$C$15+'ROI kalkyl'!$F$16))</f>
        <v>0</v>
      </c>
      <c r="O58" s="12">
        <f t="shared" si="5"/>
        <v>0</v>
      </c>
      <c r="P58" s="12">
        <f>L58*'ROI kalkyl'!$F$19</f>
        <v>0</v>
      </c>
      <c r="Q58" s="12">
        <f t="shared" si="6"/>
        <v>0</v>
      </c>
      <c r="R58" s="12">
        <f t="shared" si="7"/>
        <v>0</v>
      </c>
    </row>
    <row r="59" spans="1:18" x14ac:dyDescent="0.2">
      <c r="A59">
        <v>58</v>
      </c>
      <c r="B59">
        <f>B58+'Månad för månad'!C59-'Månad för månad'!D59</f>
        <v>0</v>
      </c>
      <c r="C59">
        <f>'ROI kalkyl'!C$18/12</f>
        <v>0</v>
      </c>
      <c r="D59">
        <f>B58*'ROI kalkyl'!$C$24/12</f>
        <v>0</v>
      </c>
      <c r="E59" s="12">
        <f>'ROI kalkyl'!C$26*B59/12</f>
        <v>0</v>
      </c>
      <c r="F59" s="12">
        <f>'ROI kalkyl'!C$27*'Månad för månad'!B59/12</f>
        <v>0</v>
      </c>
      <c r="H59">
        <f t="shared" si="4"/>
        <v>0</v>
      </c>
      <c r="I59" s="12">
        <v>0</v>
      </c>
      <c r="J59" s="12">
        <f>'ROI kalkyl'!$C$21</f>
        <v>0</v>
      </c>
      <c r="K59" s="13">
        <f>IF(A59&lt;'ROI kalkyl'!$F$18,('ROI kalkyl'!$C$24)*'Månad för månad'!H59/12,('ROI kalkyl'!$F$25)*'Månad för månad'!H59/12)</f>
        <v>0</v>
      </c>
      <c r="L59" s="13">
        <f>ROUNDUP(IF(A59&lt;'ROI kalkyl'!$F$18,0,H59*'ROI kalkyl'!$F$17),0)</f>
        <v>0</v>
      </c>
      <c r="M59" s="12">
        <f>(H59-L59)*'ROI kalkyl'!$C$26/12+'Månad för månad'!L59*'ROI kalkyl'!$C$26/12*(100%+'ROI kalkyl'!$F$15)</f>
        <v>0</v>
      </c>
      <c r="N59" s="12">
        <f>(H59-L59)*'ROI kalkyl'!$C$27/12+L59*('ROI kalkyl'!$C$26/12*('ROI kalkyl'!$C$15+'ROI kalkyl'!$F$16))</f>
        <v>0</v>
      </c>
      <c r="O59" s="12">
        <f t="shared" si="5"/>
        <v>0</v>
      </c>
      <c r="P59" s="12">
        <f>L59*'ROI kalkyl'!$F$19</f>
        <v>0</v>
      </c>
      <c r="Q59" s="12">
        <f t="shared" si="6"/>
        <v>0</v>
      </c>
      <c r="R59" s="12">
        <f t="shared" si="7"/>
        <v>0</v>
      </c>
    </row>
    <row r="60" spans="1:18" x14ac:dyDescent="0.2">
      <c r="A60">
        <v>59</v>
      </c>
      <c r="B60">
        <f>B59+'Månad för månad'!C60-'Månad för månad'!D60</f>
        <v>0</v>
      </c>
      <c r="C60">
        <f>'ROI kalkyl'!C$18/12</f>
        <v>0</v>
      </c>
      <c r="D60">
        <f>B59*'ROI kalkyl'!$C$24/12</f>
        <v>0</v>
      </c>
      <c r="E60" s="12">
        <f>'ROI kalkyl'!C$26*B60/12</f>
        <v>0</v>
      </c>
      <c r="F60" s="12">
        <f>'ROI kalkyl'!C$27*'Månad för månad'!B60/12</f>
        <v>0</v>
      </c>
      <c r="H60">
        <f t="shared" si="4"/>
        <v>0</v>
      </c>
      <c r="I60" s="12">
        <v>0</v>
      </c>
      <c r="J60" s="12">
        <f>'ROI kalkyl'!$C$21</f>
        <v>0</v>
      </c>
      <c r="K60" s="13">
        <f>IF(A60&lt;'ROI kalkyl'!$F$18,('ROI kalkyl'!$C$24)*'Månad för månad'!H60/12,('ROI kalkyl'!$F$25)*'Månad för månad'!H60/12)</f>
        <v>0</v>
      </c>
      <c r="L60" s="13">
        <f>ROUNDUP(IF(A60&lt;'ROI kalkyl'!$F$18,0,H60*'ROI kalkyl'!$F$17),0)</f>
        <v>0</v>
      </c>
      <c r="M60" s="12">
        <f>(H60-L60)*'ROI kalkyl'!$C$26/12+'Månad för månad'!L60*'ROI kalkyl'!$C$26/12*(100%+'ROI kalkyl'!$F$15)</f>
        <v>0</v>
      </c>
      <c r="N60" s="12">
        <f>(H60-L60)*'ROI kalkyl'!$C$27/12+L60*('ROI kalkyl'!$C$26/12*('ROI kalkyl'!$C$15+'ROI kalkyl'!$F$16))</f>
        <v>0</v>
      </c>
      <c r="O60" s="12">
        <f t="shared" si="5"/>
        <v>0</v>
      </c>
      <c r="P60" s="12">
        <f>L60*'ROI kalkyl'!$F$19</f>
        <v>0</v>
      </c>
      <c r="Q60" s="12">
        <f t="shared" si="6"/>
        <v>0</v>
      </c>
      <c r="R60" s="12">
        <f t="shared" si="7"/>
        <v>0</v>
      </c>
    </row>
    <row r="61" spans="1:18" x14ac:dyDescent="0.2">
      <c r="A61">
        <v>60</v>
      </c>
      <c r="B61">
        <f>B60+'Månad för månad'!C61-'Månad för månad'!D61</f>
        <v>0</v>
      </c>
      <c r="C61">
        <f>'ROI kalkyl'!C$18/12</f>
        <v>0</v>
      </c>
      <c r="D61">
        <f>B60*'ROI kalkyl'!$C$24/12</f>
        <v>0</v>
      </c>
      <c r="E61" s="12">
        <f>'ROI kalkyl'!C$26*B61/12</f>
        <v>0</v>
      </c>
      <c r="F61" s="12">
        <f>'ROI kalkyl'!C$27*'Månad för månad'!B61/12</f>
        <v>0</v>
      </c>
      <c r="H61">
        <f t="shared" si="4"/>
        <v>0</v>
      </c>
      <c r="I61" s="12">
        <v>0</v>
      </c>
      <c r="J61" s="12">
        <f>'ROI kalkyl'!$C$21</f>
        <v>0</v>
      </c>
      <c r="K61" s="13">
        <f>IF(A61&lt;'ROI kalkyl'!$F$18,('ROI kalkyl'!$C$24)*'Månad för månad'!H61/12,('ROI kalkyl'!$F$25)*'Månad för månad'!H61/12)</f>
        <v>0</v>
      </c>
      <c r="L61" s="13">
        <f>ROUNDUP(IF(A61&lt;'ROI kalkyl'!$F$18,0,H61*'ROI kalkyl'!$F$17),0)</f>
        <v>0</v>
      </c>
      <c r="M61" s="12">
        <f>(H61-L61)*'ROI kalkyl'!$C$26/12+'Månad för månad'!L61*'ROI kalkyl'!$C$26/12*(100%+'ROI kalkyl'!$F$15)</f>
        <v>0</v>
      </c>
      <c r="N61" s="12">
        <f>(H61-L61)*'ROI kalkyl'!$C$27/12+L61*('ROI kalkyl'!$C$26/12*('ROI kalkyl'!$C$15+'ROI kalkyl'!$F$16))</f>
        <v>0</v>
      </c>
      <c r="O61" s="12">
        <f t="shared" si="5"/>
        <v>0</v>
      </c>
      <c r="P61" s="12">
        <f>L61*'ROI kalkyl'!$F$19</f>
        <v>0</v>
      </c>
      <c r="Q61" s="12">
        <f t="shared" si="6"/>
        <v>0</v>
      </c>
      <c r="R61" s="12">
        <f t="shared" si="7"/>
        <v>0</v>
      </c>
    </row>
    <row r="62" spans="1:18" x14ac:dyDescent="0.2">
      <c r="E62" s="12"/>
      <c r="F62" s="12"/>
      <c r="I62" s="12"/>
      <c r="J62" s="12"/>
      <c r="K62" s="13"/>
      <c r="L62" s="13"/>
      <c r="M62" s="12"/>
      <c r="N62" s="12"/>
      <c r="O62" s="12"/>
      <c r="P62" s="12"/>
      <c r="Q62" s="12"/>
      <c r="R62" s="12"/>
    </row>
    <row r="63" spans="1:18" x14ac:dyDescent="0.2">
      <c r="E63" s="12"/>
      <c r="F63" s="12"/>
      <c r="I63" s="12"/>
      <c r="J63" s="12"/>
      <c r="K63" s="13"/>
      <c r="L63" s="13"/>
      <c r="M63" s="12"/>
      <c r="N63" s="12"/>
      <c r="O63" s="12"/>
      <c r="P63" s="12"/>
      <c r="Q63" s="12"/>
      <c r="R63" s="12"/>
    </row>
    <row r="64" spans="1:18" x14ac:dyDescent="0.2">
      <c r="E64" s="12"/>
      <c r="F64" s="12"/>
      <c r="I64" s="12"/>
      <c r="J64" s="12"/>
      <c r="K64" s="13"/>
      <c r="L64" s="13"/>
      <c r="M64" s="12"/>
      <c r="N64" s="12"/>
      <c r="O64" s="12"/>
      <c r="P64" s="12"/>
      <c r="Q64" s="12"/>
      <c r="R64" s="12"/>
    </row>
    <row r="65" spans="5:18" x14ac:dyDescent="0.2">
      <c r="E65" s="12"/>
      <c r="F65" s="12"/>
      <c r="I65" s="12"/>
      <c r="J65" s="12"/>
      <c r="K65" s="13"/>
      <c r="L65" s="13"/>
      <c r="M65" s="12"/>
      <c r="N65" s="12"/>
      <c r="O65" s="12"/>
      <c r="P65" s="12"/>
      <c r="Q65" s="12"/>
      <c r="R65" s="12"/>
    </row>
    <row r="66" spans="5:18" x14ac:dyDescent="0.2">
      <c r="E66" s="12"/>
      <c r="F66" s="12"/>
      <c r="I66" s="12"/>
      <c r="J66" s="12"/>
      <c r="K66" s="13"/>
      <c r="L66" s="13"/>
      <c r="M66" s="12"/>
      <c r="N66" s="12"/>
      <c r="O66" s="12"/>
      <c r="P66" s="12"/>
      <c r="Q66" s="12"/>
      <c r="R66" s="12"/>
    </row>
    <row r="67" spans="5:18" x14ac:dyDescent="0.2">
      <c r="E67" s="12"/>
      <c r="F67" s="12"/>
      <c r="I67" s="12"/>
      <c r="J67" s="12"/>
      <c r="K67" s="13"/>
      <c r="L67" s="13"/>
      <c r="M67" s="12"/>
      <c r="N67" s="12"/>
      <c r="O67" s="12"/>
      <c r="P67" s="12"/>
      <c r="Q67" s="12"/>
      <c r="R67" s="12"/>
    </row>
    <row r="68" spans="5:18" x14ac:dyDescent="0.2">
      <c r="E68" s="12"/>
      <c r="F68" s="12"/>
      <c r="I68" s="12"/>
      <c r="J68" s="12"/>
      <c r="K68" s="13"/>
      <c r="L68" s="13"/>
      <c r="M68" s="12"/>
      <c r="N68" s="12"/>
      <c r="O68" s="12"/>
      <c r="P68" s="12"/>
      <c r="Q68" s="12"/>
      <c r="R68" s="12"/>
    </row>
    <row r="69" spans="5:18" x14ac:dyDescent="0.2">
      <c r="E69" s="12"/>
      <c r="F69" s="12"/>
      <c r="I69" s="12"/>
      <c r="J69" s="12"/>
      <c r="K69" s="13"/>
      <c r="L69" s="13"/>
      <c r="M69" s="12"/>
      <c r="N69" s="12"/>
      <c r="O69" s="12"/>
      <c r="P69" s="12"/>
      <c r="Q69" s="12"/>
      <c r="R69" s="12"/>
    </row>
    <row r="70" spans="5:18" x14ac:dyDescent="0.2">
      <c r="E70" s="12"/>
      <c r="F70" s="12"/>
      <c r="I70" s="12"/>
      <c r="J70" s="12"/>
      <c r="K70" s="13"/>
      <c r="L70" s="13"/>
      <c r="M70" s="12"/>
      <c r="N70" s="12"/>
      <c r="O70" s="12"/>
      <c r="P70" s="12"/>
      <c r="Q70" s="12"/>
      <c r="R70" s="12"/>
    </row>
    <row r="71" spans="5:18" x14ac:dyDescent="0.2">
      <c r="E71" s="12"/>
      <c r="F71" s="12"/>
      <c r="I71" s="12"/>
      <c r="J71" s="12"/>
      <c r="K71" s="13"/>
      <c r="L71" s="13"/>
      <c r="M71" s="12"/>
      <c r="N71" s="12"/>
      <c r="O71" s="12"/>
      <c r="P71" s="12"/>
      <c r="Q71" s="12"/>
      <c r="R71" s="12"/>
    </row>
    <row r="72" spans="5:18" x14ac:dyDescent="0.2">
      <c r="E72" s="12"/>
      <c r="F72" s="12"/>
      <c r="I72" s="12"/>
      <c r="J72" s="12"/>
      <c r="K72" s="13"/>
      <c r="L72" s="13"/>
      <c r="M72" s="12"/>
      <c r="N72" s="12"/>
      <c r="O72" s="12"/>
      <c r="P72" s="12"/>
      <c r="Q72" s="12"/>
      <c r="R72" s="12"/>
    </row>
    <row r="73" spans="5:18" x14ac:dyDescent="0.2">
      <c r="E73" s="12"/>
      <c r="F73" s="12"/>
      <c r="I73" s="12"/>
      <c r="J73" s="12"/>
      <c r="K73" s="13"/>
      <c r="L73" s="13"/>
      <c r="M73" s="12"/>
      <c r="N73" s="12"/>
      <c r="O73" s="12"/>
      <c r="P73" s="12"/>
      <c r="Q73" s="12"/>
      <c r="R73" s="12"/>
    </row>
    <row r="74" spans="5:18" x14ac:dyDescent="0.2">
      <c r="E74" s="12"/>
      <c r="F74" s="12"/>
      <c r="I74" s="12"/>
      <c r="J74" s="12"/>
      <c r="K74" s="13"/>
      <c r="L74" s="13"/>
      <c r="M74" s="12"/>
      <c r="N74" s="12"/>
      <c r="O74" s="12"/>
      <c r="P74" s="12"/>
      <c r="Q74" s="12"/>
      <c r="R74" s="12"/>
    </row>
    <row r="75" spans="5:18" x14ac:dyDescent="0.2">
      <c r="E75" s="12"/>
      <c r="F75" s="12"/>
      <c r="I75" s="12"/>
      <c r="J75" s="12"/>
      <c r="K75" s="13"/>
      <c r="L75" s="13"/>
      <c r="M75" s="12"/>
      <c r="N75" s="12"/>
      <c r="O75" s="12"/>
      <c r="P75" s="12"/>
      <c r="Q75" s="12"/>
      <c r="R75" s="12"/>
    </row>
    <row r="76" spans="5:18" x14ac:dyDescent="0.2">
      <c r="E76" s="12"/>
      <c r="F76" s="12"/>
      <c r="I76" s="12"/>
      <c r="J76" s="12"/>
      <c r="K76" s="13"/>
      <c r="L76" s="13"/>
      <c r="M76" s="12"/>
      <c r="N76" s="12"/>
      <c r="O76" s="12"/>
      <c r="P76" s="12"/>
      <c r="Q76" s="12"/>
      <c r="R76" s="12"/>
    </row>
    <row r="77" spans="5:18" x14ac:dyDescent="0.2">
      <c r="E77" s="12"/>
      <c r="F77" s="12"/>
      <c r="I77" s="12"/>
      <c r="J77" s="12"/>
      <c r="K77" s="13"/>
      <c r="L77" s="13"/>
      <c r="M77" s="12"/>
      <c r="N77" s="12"/>
      <c r="O77" s="12"/>
      <c r="P77" s="12"/>
      <c r="Q77" s="12"/>
      <c r="R77" s="12"/>
    </row>
    <row r="78" spans="5:18" x14ac:dyDescent="0.2">
      <c r="E78" s="12"/>
      <c r="F78" s="12"/>
      <c r="I78" s="12"/>
      <c r="J78" s="12"/>
      <c r="K78" s="13"/>
      <c r="L78" s="13"/>
      <c r="M78" s="12"/>
      <c r="N78" s="12"/>
      <c r="O78" s="12"/>
      <c r="P78" s="12"/>
      <c r="Q78" s="12"/>
      <c r="R78" s="12"/>
    </row>
    <row r="79" spans="5:18" x14ac:dyDescent="0.2">
      <c r="E79" s="12"/>
      <c r="F79" s="12"/>
      <c r="I79" s="12"/>
      <c r="J79" s="12"/>
      <c r="K79" s="13"/>
      <c r="L79" s="13"/>
      <c r="M79" s="12"/>
      <c r="N79" s="12"/>
      <c r="O79" s="12"/>
      <c r="P79" s="12"/>
      <c r="Q79" s="12"/>
      <c r="R79" s="12"/>
    </row>
    <row r="80" spans="5:18" x14ac:dyDescent="0.2">
      <c r="E80" s="12"/>
      <c r="F80" s="12"/>
      <c r="I80" s="12"/>
      <c r="J80" s="12"/>
      <c r="K80" s="13"/>
      <c r="L80" s="13"/>
      <c r="M80" s="12"/>
      <c r="N80" s="12"/>
      <c r="O80" s="12"/>
      <c r="P80" s="12"/>
      <c r="Q80" s="12"/>
      <c r="R80" s="1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ROI kalkyl</vt:lpstr>
      <vt:lpstr>Månad för månad</vt:lpstr>
    </vt:vector>
  </TitlesOfParts>
  <Manager/>
  <Company>Effekt Concept AB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ROI Kalkyl införande av kundportal</dc:title>
  <dc:subject>Kalkylmall Bizzjoiner</dc:subject>
  <dc:creator>Microsoft Office-användare</dc:creator>
  <cp:keywords/>
  <dc:description/>
  <cp:lastModifiedBy>Microsoft Office-användare</cp:lastModifiedBy>
  <dcterms:created xsi:type="dcterms:W3CDTF">2018-08-08T08:48:06Z</dcterms:created>
  <dcterms:modified xsi:type="dcterms:W3CDTF">2018-08-08T12:11:58Z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yfte">
    <vt:lpwstr>Mallkalyl för ROI beräkning</vt:lpwstr>
  </property>
  <property fmtid="{D5CDD505-2E9C-101B-9397-08002B2CF9AE}" pid="3" name="Utgivare">
    <vt:lpwstr>Effekt Concept AB</vt:lpwstr>
  </property>
  <property fmtid="{D5CDD505-2E9C-101B-9397-08002B2CF9AE}" pid="4" name="Redaktör">
    <vt:lpwstr>Erik Möller</vt:lpwstr>
  </property>
</Properties>
</file>